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06Perucam/Reporte 513 - Centro Informalidad/"/>
    </mc:Choice>
  </mc:AlternateContent>
  <xr:revisionPtr revIDLastSave="19" documentId="8_{E71DE060-3F8A-4485-8929-0AC5B464D6C0}" xr6:coauthVersionLast="47" xr6:coauthVersionMax="47" xr10:uidLastSave="{8D9AEE6B-7D2F-4EB4-A9CD-E7B092B04F72}"/>
  <bookViews>
    <workbookView xWindow="19440" yWindow="45" windowWidth="31815" windowHeight="20520" tabRatio="784" xr2:uid="{3CA9A1B6-11CB-4218-AA17-3053F5E89DEE}"/>
  </bookViews>
  <sheets>
    <sheet name="Perucámaras" sheetId="11" r:id="rId1"/>
    <sheet name="CENTRO" sheetId="18" r:id="rId2"/>
    <sheet name="Áncash" sheetId="5" r:id="rId3"/>
    <sheet name="Apurimac" sheetId="12" r:id="rId4"/>
    <sheet name="Ayacucho" sheetId="13" r:id="rId5"/>
    <sheet name="Huancavelica" sheetId="14" r:id="rId6"/>
    <sheet name="Huanuco" sheetId="15" r:id="rId7"/>
    <sheet name="Ica" sheetId="16" r:id="rId8"/>
    <sheet name="Junin" sheetId="19" r:id="rId9"/>
    <sheet name="Pasco" sheetId="20" r:id="rId10"/>
    <sheet name="Sheet1" sheetId="10" state="hidden" r:id="rId11"/>
  </sheets>
  <calcPr calcId="191028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2" l="1"/>
  <c r="K39" i="12"/>
  <c r="K40" i="12"/>
  <c r="K41" i="12"/>
  <c r="K42" i="12"/>
  <c r="K43" i="12"/>
  <c r="K38" i="13"/>
  <c r="K39" i="13"/>
  <c r="K40" i="13"/>
  <c r="K41" i="13"/>
  <c r="K42" i="13"/>
  <c r="K43" i="13"/>
  <c r="K38" i="14"/>
  <c r="K39" i="14"/>
  <c r="K40" i="14"/>
  <c r="K41" i="14"/>
  <c r="K42" i="14"/>
  <c r="K43" i="14"/>
  <c r="K38" i="15"/>
  <c r="K39" i="15"/>
  <c r="K40" i="15"/>
  <c r="K41" i="15"/>
  <c r="K42" i="15"/>
  <c r="K43" i="15"/>
  <c r="K38" i="16"/>
  <c r="K39" i="16"/>
  <c r="K40" i="16"/>
  <c r="K41" i="16"/>
  <c r="K42" i="16"/>
  <c r="K43" i="16"/>
  <c r="K38" i="19"/>
  <c r="K39" i="19"/>
  <c r="K40" i="19"/>
  <c r="K41" i="19"/>
  <c r="K42" i="19"/>
  <c r="K43" i="19"/>
  <c r="K38" i="20"/>
  <c r="K39" i="20"/>
  <c r="K40" i="20"/>
  <c r="K41" i="20"/>
  <c r="K42" i="20"/>
  <c r="K43" i="20"/>
  <c r="K38" i="5"/>
  <c r="K39" i="5"/>
  <c r="K40" i="5"/>
  <c r="K41" i="5"/>
  <c r="K42" i="5"/>
  <c r="K43" i="5"/>
  <c r="K37" i="12"/>
  <c r="K37" i="13"/>
  <c r="K37" i="14"/>
  <c r="K37" i="15"/>
  <c r="K37" i="16"/>
  <c r="K37" i="19"/>
  <c r="K37" i="20"/>
  <c r="K37" i="5"/>
  <c r="F20" i="12"/>
  <c r="F20" i="13"/>
  <c r="F20" i="14"/>
  <c r="F20" i="15"/>
  <c r="F20" i="16"/>
  <c r="F20" i="19"/>
  <c r="F20" i="20"/>
  <c r="F20" i="5"/>
  <c r="F12" i="12"/>
  <c r="F12" i="13"/>
  <c r="F12" i="14"/>
  <c r="F12" i="15"/>
  <c r="F12" i="16"/>
  <c r="F12" i="19"/>
  <c r="F12" i="20"/>
  <c r="F12" i="5"/>
  <c r="F38" i="18"/>
  <c r="F40" i="18"/>
  <c r="C37" i="18"/>
  <c r="D37" i="18"/>
  <c r="E37" i="18"/>
  <c r="C38" i="18"/>
  <c r="D38" i="18"/>
  <c r="E38" i="18"/>
  <c r="C39" i="18"/>
  <c r="D39" i="18"/>
  <c r="E39" i="18"/>
  <c r="C40" i="18"/>
  <c r="D40" i="18"/>
  <c r="E40" i="18"/>
  <c r="D36" i="18"/>
  <c r="E36" i="18"/>
  <c r="C36" i="18"/>
  <c r="H29" i="5"/>
  <c r="H30" i="5"/>
  <c r="H33" i="5"/>
  <c r="H34" i="5"/>
  <c r="H37" i="5"/>
  <c r="H38" i="5"/>
  <c r="H39" i="5"/>
  <c r="H40" i="5"/>
  <c r="H41" i="5"/>
  <c r="H42" i="5"/>
  <c r="H43" i="5"/>
  <c r="G54" i="5" l="1"/>
  <c r="G81" i="18"/>
  <c r="F81" i="18"/>
  <c r="G80" i="18"/>
  <c r="F80" i="18"/>
  <c r="G79" i="18"/>
  <c r="F79" i="18"/>
  <c r="G76" i="18"/>
  <c r="F76" i="18"/>
  <c r="G75" i="18"/>
  <c r="F75" i="18"/>
  <c r="G74" i="18"/>
  <c r="F74" i="18"/>
  <c r="C80" i="18"/>
  <c r="D80" i="18"/>
  <c r="C81" i="18"/>
  <c r="D81" i="18"/>
  <c r="D79" i="18"/>
  <c r="C79" i="18"/>
  <c r="C75" i="18"/>
  <c r="D75" i="18"/>
  <c r="C76" i="18"/>
  <c r="D76" i="18"/>
  <c r="D74" i="18"/>
  <c r="C74" i="18"/>
  <c r="G62" i="18"/>
  <c r="F62" i="18"/>
  <c r="G61" i="18"/>
  <c r="F61" i="18"/>
  <c r="G58" i="18"/>
  <c r="F58" i="18"/>
  <c r="G57" i="18"/>
  <c r="F57" i="18"/>
  <c r="D62" i="18"/>
  <c r="C62" i="18"/>
  <c r="D61" i="18"/>
  <c r="C61" i="18"/>
  <c r="C58" i="18"/>
  <c r="D58" i="18"/>
  <c r="D57" i="18"/>
  <c r="C57" i="18"/>
  <c r="S18" i="18"/>
  <c r="S17" i="18"/>
  <c r="R18" i="18"/>
  <c r="R17" i="18"/>
  <c r="N18" i="18"/>
  <c r="N17" i="18"/>
  <c r="H19" i="18"/>
  <c r="H18" i="18"/>
  <c r="F19" i="18"/>
  <c r="F18" i="18"/>
  <c r="E19" i="18"/>
  <c r="E18" i="18"/>
  <c r="C19" i="18"/>
  <c r="C18" i="18"/>
  <c r="G56" i="20"/>
  <c r="G55" i="20"/>
  <c r="G54" i="20"/>
  <c r="J53" i="20"/>
  <c r="I53" i="20"/>
  <c r="H53" i="20"/>
  <c r="J52" i="20"/>
  <c r="I52" i="20"/>
  <c r="H52" i="20"/>
  <c r="J51" i="20"/>
  <c r="I51" i="20"/>
  <c r="H51" i="20"/>
  <c r="J48" i="20"/>
  <c r="I48" i="20"/>
  <c r="H48" i="20"/>
  <c r="J47" i="20"/>
  <c r="I47" i="20"/>
  <c r="H47" i="20"/>
  <c r="J46" i="20"/>
  <c r="I46" i="20"/>
  <c r="H46" i="20"/>
  <c r="J43" i="20"/>
  <c r="I43" i="20"/>
  <c r="H43" i="20"/>
  <c r="J42" i="20"/>
  <c r="I42" i="20"/>
  <c r="H42" i="20"/>
  <c r="J41" i="20"/>
  <c r="I41" i="20"/>
  <c r="H41" i="20"/>
  <c r="J40" i="20"/>
  <c r="I40" i="20"/>
  <c r="H40" i="20"/>
  <c r="J39" i="20"/>
  <c r="I39" i="20"/>
  <c r="H39" i="20"/>
  <c r="J38" i="20"/>
  <c r="I38" i="20"/>
  <c r="H38" i="20"/>
  <c r="J37" i="20"/>
  <c r="I37" i="20"/>
  <c r="H37" i="20"/>
  <c r="J34" i="20"/>
  <c r="I34" i="20"/>
  <c r="H34" i="20"/>
  <c r="J33" i="20"/>
  <c r="I33" i="20"/>
  <c r="H33" i="20"/>
  <c r="J30" i="20"/>
  <c r="I30" i="20"/>
  <c r="H30" i="20"/>
  <c r="J29" i="20"/>
  <c r="I29" i="20"/>
  <c r="H29" i="20"/>
  <c r="E22" i="20"/>
  <c r="E21" i="20"/>
  <c r="H20" i="20"/>
  <c r="G20" i="20"/>
  <c r="H19" i="20"/>
  <c r="G19" i="20"/>
  <c r="H18" i="20"/>
  <c r="G18" i="20"/>
  <c r="E15" i="20"/>
  <c r="D15" i="20"/>
  <c r="C15" i="20"/>
  <c r="G19" i="18" s="1"/>
  <c r="E14" i="20"/>
  <c r="D14" i="20"/>
  <c r="C14" i="20"/>
  <c r="H12" i="20"/>
  <c r="G12" i="20"/>
  <c r="H11" i="20"/>
  <c r="G11" i="20"/>
  <c r="H10" i="20"/>
  <c r="G10" i="20"/>
  <c r="H9" i="20"/>
  <c r="G9" i="20"/>
  <c r="H8" i="20"/>
  <c r="G8" i="20"/>
  <c r="G56" i="19"/>
  <c r="G55" i="19"/>
  <c r="G54" i="19"/>
  <c r="J53" i="19"/>
  <c r="I53" i="19"/>
  <c r="H53" i="19"/>
  <c r="J52" i="19"/>
  <c r="I52" i="19"/>
  <c r="H52" i="19"/>
  <c r="J51" i="19"/>
  <c r="I51" i="19"/>
  <c r="H51" i="19"/>
  <c r="J48" i="19"/>
  <c r="I48" i="19"/>
  <c r="H48" i="19"/>
  <c r="J47" i="19"/>
  <c r="I47" i="19"/>
  <c r="H47" i="19"/>
  <c r="J46" i="19"/>
  <c r="I46" i="19"/>
  <c r="H46" i="19"/>
  <c r="J43" i="19"/>
  <c r="I43" i="19"/>
  <c r="H43" i="19"/>
  <c r="J42" i="19"/>
  <c r="I42" i="19"/>
  <c r="H42" i="19"/>
  <c r="J41" i="19"/>
  <c r="I41" i="19"/>
  <c r="H41" i="19"/>
  <c r="J40" i="19"/>
  <c r="I40" i="19"/>
  <c r="H40" i="19"/>
  <c r="J39" i="19"/>
  <c r="I39" i="19"/>
  <c r="H39" i="19"/>
  <c r="J38" i="19"/>
  <c r="I38" i="19"/>
  <c r="H38" i="19"/>
  <c r="J37" i="19"/>
  <c r="I37" i="19"/>
  <c r="H37" i="19"/>
  <c r="J34" i="19"/>
  <c r="I34" i="19"/>
  <c r="H34" i="19"/>
  <c r="J33" i="19"/>
  <c r="I33" i="19"/>
  <c r="H33" i="19"/>
  <c r="J30" i="19"/>
  <c r="I30" i="19"/>
  <c r="H30" i="19"/>
  <c r="J29" i="19"/>
  <c r="I29" i="19"/>
  <c r="H29" i="19"/>
  <c r="E22" i="19"/>
  <c r="E21" i="19"/>
  <c r="H20" i="19"/>
  <c r="G20" i="19"/>
  <c r="H19" i="19"/>
  <c r="G19" i="19"/>
  <c r="H18" i="19"/>
  <c r="G18" i="19"/>
  <c r="E15" i="19"/>
  <c r="D18" i="18" s="1"/>
  <c r="D15" i="19"/>
  <c r="C15" i="19"/>
  <c r="G18" i="18" s="1"/>
  <c r="J18" i="18" s="1"/>
  <c r="E14" i="19"/>
  <c r="D14" i="19"/>
  <c r="C14" i="19"/>
  <c r="H12" i="19"/>
  <c r="G12" i="19"/>
  <c r="H11" i="19"/>
  <c r="G11" i="19"/>
  <c r="H10" i="19"/>
  <c r="G10" i="19"/>
  <c r="H9" i="19"/>
  <c r="G9" i="19"/>
  <c r="H8" i="19"/>
  <c r="G8" i="19"/>
  <c r="I38" i="15"/>
  <c r="J38" i="15"/>
  <c r="I39" i="15"/>
  <c r="J39" i="15"/>
  <c r="I40" i="15"/>
  <c r="J40" i="15"/>
  <c r="I41" i="15"/>
  <c r="J41" i="15"/>
  <c r="I42" i="15"/>
  <c r="J42" i="15"/>
  <c r="I43" i="15"/>
  <c r="J43" i="15"/>
  <c r="J37" i="15"/>
  <c r="I37" i="15"/>
  <c r="I38" i="14"/>
  <c r="J38" i="14"/>
  <c r="I39" i="14"/>
  <c r="J39" i="14"/>
  <c r="I40" i="14"/>
  <c r="J40" i="14"/>
  <c r="I41" i="14"/>
  <c r="J41" i="14"/>
  <c r="I42" i="14"/>
  <c r="J42" i="14"/>
  <c r="I43" i="14"/>
  <c r="J43" i="14"/>
  <c r="J37" i="14"/>
  <c r="I37" i="14"/>
  <c r="I38" i="13"/>
  <c r="J38" i="13"/>
  <c r="I39" i="13"/>
  <c r="J39" i="13"/>
  <c r="I40" i="13"/>
  <c r="J40" i="13"/>
  <c r="I41" i="13"/>
  <c r="J41" i="13"/>
  <c r="I42" i="13"/>
  <c r="J42" i="13"/>
  <c r="I43" i="13"/>
  <c r="J43" i="13"/>
  <c r="J37" i="13"/>
  <c r="I37" i="13"/>
  <c r="I38" i="12"/>
  <c r="J38" i="12"/>
  <c r="I39" i="12"/>
  <c r="J39" i="12"/>
  <c r="I40" i="12"/>
  <c r="J40" i="12"/>
  <c r="I41" i="12"/>
  <c r="J41" i="12"/>
  <c r="I42" i="12"/>
  <c r="J42" i="12"/>
  <c r="I43" i="12"/>
  <c r="J43" i="12"/>
  <c r="J37" i="12"/>
  <c r="I37" i="12"/>
  <c r="I38" i="5"/>
  <c r="J38" i="5"/>
  <c r="I39" i="5"/>
  <c r="J39" i="5"/>
  <c r="I40" i="5"/>
  <c r="J40" i="5"/>
  <c r="I41" i="5"/>
  <c r="J41" i="5"/>
  <c r="I42" i="5"/>
  <c r="J42" i="5"/>
  <c r="I43" i="5"/>
  <c r="J43" i="5"/>
  <c r="J37" i="5"/>
  <c r="I37" i="5"/>
  <c r="E22" i="12"/>
  <c r="E22" i="13"/>
  <c r="E22" i="14"/>
  <c r="E22" i="15"/>
  <c r="E22" i="16"/>
  <c r="E22" i="5"/>
  <c r="I38" i="16"/>
  <c r="J38" i="16"/>
  <c r="I39" i="16"/>
  <c r="J39" i="16"/>
  <c r="I40" i="16"/>
  <c r="J40" i="16"/>
  <c r="I41" i="16"/>
  <c r="J41" i="16"/>
  <c r="I42" i="16"/>
  <c r="J42" i="16"/>
  <c r="I43" i="16"/>
  <c r="J43" i="16"/>
  <c r="J37" i="16"/>
  <c r="E21" i="12"/>
  <c r="E21" i="13"/>
  <c r="E21" i="14"/>
  <c r="E21" i="15"/>
  <c r="E21" i="16"/>
  <c r="E21" i="5"/>
  <c r="I37" i="16"/>
  <c r="G56" i="12"/>
  <c r="G56" i="13"/>
  <c r="G56" i="14"/>
  <c r="G56" i="15"/>
  <c r="G56" i="16"/>
  <c r="G56" i="5"/>
  <c r="G55" i="12"/>
  <c r="G55" i="13"/>
  <c r="G55" i="14"/>
  <c r="G55" i="15"/>
  <c r="G55" i="16"/>
  <c r="G55" i="5"/>
  <c r="G54" i="12"/>
  <c r="G54" i="13"/>
  <c r="G54" i="14"/>
  <c r="G54" i="15"/>
  <c r="G54" i="16"/>
  <c r="H52" i="12"/>
  <c r="H53" i="12"/>
  <c r="H52" i="13"/>
  <c r="H53" i="13"/>
  <c r="H52" i="14"/>
  <c r="H53" i="14"/>
  <c r="H52" i="15"/>
  <c r="H53" i="15"/>
  <c r="H52" i="16"/>
  <c r="H53" i="16"/>
  <c r="H52" i="5"/>
  <c r="H53" i="5"/>
  <c r="H47" i="12"/>
  <c r="H48" i="12"/>
  <c r="H47" i="13"/>
  <c r="H48" i="13"/>
  <c r="H47" i="14"/>
  <c r="H48" i="14"/>
  <c r="H47" i="15"/>
  <c r="H48" i="15"/>
  <c r="H47" i="16"/>
  <c r="H48" i="16"/>
  <c r="H47" i="5"/>
  <c r="H48" i="5"/>
  <c r="H38" i="12"/>
  <c r="H39" i="12"/>
  <c r="H40" i="12"/>
  <c r="H41" i="12"/>
  <c r="H42" i="12"/>
  <c r="H43" i="12"/>
  <c r="H38" i="13"/>
  <c r="H39" i="13"/>
  <c r="H40" i="13"/>
  <c r="H41" i="13"/>
  <c r="H42" i="13"/>
  <c r="H43" i="13"/>
  <c r="H38" i="14"/>
  <c r="H39" i="14"/>
  <c r="H40" i="14"/>
  <c r="H41" i="14"/>
  <c r="H42" i="14"/>
  <c r="H43" i="14"/>
  <c r="H38" i="15"/>
  <c r="H39" i="15"/>
  <c r="H40" i="15"/>
  <c r="H41" i="15"/>
  <c r="H42" i="15"/>
  <c r="H43" i="15"/>
  <c r="H38" i="16"/>
  <c r="H39" i="16"/>
  <c r="H40" i="16"/>
  <c r="H41" i="16"/>
  <c r="H42" i="16"/>
  <c r="H43" i="16"/>
  <c r="H51" i="12"/>
  <c r="H51" i="13"/>
  <c r="H51" i="14"/>
  <c r="H51" i="15"/>
  <c r="H51" i="16"/>
  <c r="H51" i="5"/>
  <c r="H46" i="12"/>
  <c r="H46" i="13"/>
  <c r="H46" i="14"/>
  <c r="H46" i="15"/>
  <c r="H46" i="16"/>
  <c r="H46" i="5"/>
  <c r="H37" i="12"/>
  <c r="H37" i="13"/>
  <c r="H37" i="14"/>
  <c r="H37" i="15"/>
  <c r="H37" i="16"/>
  <c r="H34" i="12"/>
  <c r="H34" i="13"/>
  <c r="H34" i="14"/>
  <c r="H34" i="15"/>
  <c r="H34" i="16"/>
  <c r="H33" i="12"/>
  <c r="H33" i="13"/>
  <c r="H33" i="14"/>
  <c r="H33" i="15"/>
  <c r="H33" i="16"/>
  <c r="H30" i="12"/>
  <c r="H30" i="13"/>
  <c r="H30" i="14"/>
  <c r="H30" i="15"/>
  <c r="H30" i="16"/>
  <c r="H29" i="12"/>
  <c r="H29" i="13"/>
  <c r="H29" i="14"/>
  <c r="H29" i="15"/>
  <c r="H29" i="16"/>
  <c r="D15" i="13"/>
  <c r="C15" i="5"/>
  <c r="G12" i="18" s="1"/>
  <c r="C15" i="16"/>
  <c r="G17" i="18" s="1"/>
  <c r="N16" i="18"/>
  <c r="N15" i="18"/>
  <c r="N14" i="18"/>
  <c r="N13" i="18"/>
  <c r="N12" i="18"/>
  <c r="N11" i="18"/>
  <c r="H17" i="18"/>
  <c r="H16" i="18"/>
  <c r="H15" i="18"/>
  <c r="H14" i="18"/>
  <c r="H13" i="18"/>
  <c r="H12" i="18"/>
  <c r="E17" i="18"/>
  <c r="E16" i="18"/>
  <c r="E15" i="18"/>
  <c r="E14" i="18"/>
  <c r="E13" i="18"/>
  <c r="E12" i="18"/>
  <c r="S16" i="18"/>
  <c r="S15" i="18"/>
  <c r="S14" i="18"/>
  <c r="S13" i="18"/>
  <c r="S12" i="18"/>
  <c r="S11" i="18"/>
  <c r="R16" i="18"/>
  <c r="R15" i="18"/>
  <c r="R14" i="18"/>
  <c r="R13" i="18"/>
  <c r="R12" i="18"/>
  <c r="R11" i="18"/>
  <c r="F17" i="18"/>
  <c r="F16" i="18"/>
  <c r="F15" i="18"/>
  <c r="F14" i="18"/>
  <c r="F13" i="18"/>
  <c r="C17" i="18"/>
  <c r="C16" i="18"/>
  <c r="C15" i="18"/>
  <c r="C14" i="18"/>
  <c r="C13" i="18"/>
  <c r="F12" i="18"/>
  <c r="C12" i="18"/>
  <c r="I52" i="12"/>
  <c r="J52" i="12"/>
  <c r="I53" i="12"/>
  <c r="J53" i="12"/>
  <c r="I52" i="13"/>
  <c r="J52" i="13"/>
  <c r="I53" i="13"/>
  <c r="J53" i="13"/>
  <c r="I52" i="14"/>
  <c r="J52" i="14"/>
  <c r="I53" i="14"/>
  <c r="J53" i="14"/>
  <c r="I52" i="15"/>
  <c r="J52" i="15"/>
  <c r="I53" i="15"/>
  <c r="J53" i="15"/>
  <c r="I52" i="16"/>
  <c r="J52" i="16"/>
  <c r="I53" i="16"/>
  <c r="J53" i="16"/>
  <c r="I52" i="5"/>
  <c r="J52" i="5"/>
  <c r="I53" i="5"/>
  <c r="J53" i="5"/>
  <c r="J51" i="12"/>
  <c r="I51" i="12"/>
  <c r="J51" i="13"/>
  <c r="I51" i="13"/>
  <c r="J51" i="14"/>
  <c r="I51" i="14"/>
  <c r="J51" i="15"/>
  <c r="I51" i="15"/>
  <c r="J51" i="16"/>
  <c r="I51" i="16"/>
  <c r="J51" i="5"/>
  <c r="I51" i="5"/>
  <c r="I48" i="12"/>
  <c r="J48" i="12"/>
  <c r="I48" i="13"/>
  <c r="J48" i="13"/>
  <c r="I48" i="14"/>
  <c r="J48" i="14"/>
  <c r="I48" i="15"/>
  <c r="J48" i="15"/>
  <c r="I48" i="16"/>
  <c r="J48" i="16"/>
  <c r="I48" i="5"/>
  <c r="J48" i="5"/>
  <c r="J47" i="12"/>
  <c r="I47" i="12"/>
  <c r="J46" i="12"/>
  <c r="I46" i="12"/>
  <c r="J47" i="13"/>
  <c r="I47" i="13"/>
  <c r="J46" i="13"/>
  <c r="I46" i="13"/>
  <c r="J47" i="14"/>
  <c r="I47" i="14"/>
  <c r="J46" i="14"/>
  <c r="I46" i="14"/>
  <c r="J47" i="15"/>
  <c r="I47" i="15"/>
  <c r="J46" i="15"/>
  <c r="I46" i="15"/>
  <c r="J47" i="16"/>
  <c r="I47" i="16"/>
  <c r="J46" i="16"/>
  <c r="I46" i="16"/>
  <c r="J47" i="5"/>
  <c r="I47" i="5"/>
  <c r="J46" i="5"/>
  <c r="I46" i="5"/>
  <c r="J33" i="12"/>
  <c r="J33" i="13"/>
  <c r="J33" i="14"/>
  <c r="J33" i="15"/>
  <c r="J33" i="16"/>
  <c r="J33" i="5"/>
  <c r="J34" i="12"/>
  <c r="I34" i="12"/>
  <c r="I33" i="12"/>
  <c r="J34" i="13"/>
  <c r="I34" i="13"/>
  <c r="I33" i="13"/>
  <c r="J34" i="14"/>
  <c r="I34" i="14"/>
  <c r="I33" i="14"/>
  <c r="J34" i="15"/>
  <c r="I34" i="15"/>
  <c r="I33" i="15"/>
  <c r="J34" i="16"/>
  <c r="I34" i="16"/>
  <c r="I33" i="16"/>
  <c r="J34" i="5"/>
  <c r="I34" i="5"/>
  <c r="I33" i="5"/>
  <c r="I30" i="12"/>
  <c r="J30" i="12"/>
  <c r="I30" i="13"/>
  <c r="J30" i="13"/>
  <c r="I30" i="14"/>
  <c r="J30" i="14"/>
  <c r="I30" i="15"/>
  <c r="J30" i="15"/>
  <c r="I30" i="16"/>
  <c r="J30" i="16"/>
  <c r="I30" i="5"/>
  <c r="J30" i="5"/>
  <c r="J29" i="12"/>
  <c r="J29" i="13"/>
  <c r="J29" i="14"/>
  <c r="J29" i="15"/>
  <c r="J29" i="16"/>
  <c r="J29" i="5"/>
  <c r="I29" i="12"/>
  <c r="I29" i="13"/>
  <c r="I29" i="14"/>
  <c r="I29" i="15"/>
  <c r="I29" i="16"/>
  <c r="I29" i="5"/>
  <c r="D15" i="12"/>
  <c r="E15" i="12"/>
  <c r="D13" i="18" s="1"/>
  <c r="E15" i="13"/>
  <c r="D14" i="18" s="1"/>
  <c r="D15" i="14"/>
  <c r="E15" i="14"/>
  <c r="D15" i="18" s="1"/>
  <c r="D15" i="15"/>
  <c r="E15" i="15"/>
  <c r="D16" i="18" s="1"/>
  <c r="D15" i="16"/>
  <c r="E15" i="16"/>
  <c r="D17" i="18" s="1"/>
  <c r="D15" i="5"/>
  <c r="E15" i="5"/>
  <c r="D12" i="18" s="1"/>
  <c r="C15" i="12"/>
  <c r="G13" i="18" s="1"/>
  <c r="C15" i="13"/>
  <c r="G14" i="18" s="1"/>
  <c r="C15" i="14"/>
  <c r="G15" i="18" s="1"/>
  <c r="C15" i="15"/>
  <c r="G16" i="18" s="1"/>
  <c r="H20" i="12"/>
  <c r="G20" i="12"/>
  <c r="H19" i="12"/>
  <c r="G19" i="12"/>
  <c r="H18" i="12"/>
  <c r="G18" i="12"/>
  <c r="H20" i="13"/>
  <c r="G20" i="13"/>
  <c r="H19" i="13"/>
  <c r="G19" i="13"/>
  <c r="H18" i="13"/>
  <c r="G18" i="13"/>
  <c r="H20" i="14"/>
  <c r="G20" i="14"/>
  <c r="H19" i="14"/>
  <c r="G19" i="14"/>
  <c r="H18" i="14"/>
  <c r="G18" i="14"/>
  <c r="H20" i="15"/>
  <c r="G20" i="15"/>
  <c r="H19" i="15"/>
  <c r="G19" i="15"/>
  <c r="H18" i="15"/>
  <c r="G18" i="15"/>
  <c r="H20" i="16"/>
  <c r="G20" i="16"/>
  <c r="H19" i="16"/>
  <c r="G19" i="16"/>
  <c r="H18" i="16"/>
  <c r="G18" i="16"/>
  <c r="H20" i="5"/>
  <c r="G20" i="5"/>
  <c r="H19" i="5"/>
  <c r="G19" i="5"/>
  <c r="H18" i="5"/>
  <c r="G18" i="5"/>
  <c r="G9" i="12"/>
  <c r="H9" i="12"/>
  <c r="G10" i="12"/>
  <c r="H10" i="12"/>
  <c r="G11" i="12"/>
  <c r="H11" i="12"/>
  <c r="G12" i="12"/>
  <c r="H12" i="12"/>
  <c r="G9" i="13"/>
  <c r="H9" i="13"/>
  <c r="G10" i="13"/>
  <c r="H10" i="13"/>
  <c r="G11" i="13"/>
  <c r="H11" i="13"/>
  <c r="G12" i="13"/>
  <c r="H12" i="13"/>
  <c r="G9" i="14"/>
  <c r="H9" i="14"/>
  <c r="G10" i="14"/>
  <c r="H10" i="14"/>
  <c r="G11" i="14"/>
  <c r="H11" i="14"/>
  <c r="G12" i="14"/>
  <c r="H12" i="14"/>
  <c r="G9" i="15"/>
  <c r="H9" i="15"/>
  <c r="G10" i="15"/>
  <c r="H10" i="15"/>
  <c r="G11" i="15"/>
  <c r="H11" i="15"/>
  <c r="G12" i="15"/>
  <c r="H12" i="15"/>
  <c r="G9" i="16"/>
  <c r="H9" i="16"/>
  <c r="G10" i="16"/>
  <c r="H10" i="16"/>
  <c r="G11" i="16"/>
  <c r="H11" i="16"/>
  <c r="G12" i="16"/>
  <c r="H12" i="16"/>
  <c r="G9" i="5"/>
  <c r="H9" i="5"/>
  <c r="G10" i="5"/>
  <c r="H10" i="5"/>
  <c r="G11" i="5"/>
  <c r="H11" i="5"/>
  <c r="G12" i="5"/>
  <c r="H12" i="5"/>
  <c r="H8" i="12"/>
  <c r="H8" i="13"/>
  <c r="H8" i="14"/>
  <c r="H8" i="15"/>
  <c r="H8" i="16"/>
  <c r="H8" i="5"/>
  <c r="G8" i="12"/>
  <c r="G8" i="13"/>
  <c r="G8" i="14"/>
  <c r="G8" i="15"/>
  <c r="G8" i="16"/>
  <c r="G8" i="5"/>
  <c r="D14" i="12"/>
  <c r="E14" i="12"/>
  <c r="D14" i="13"/>
  <c r="E14" i="13"/>
  <c r="D14" i="14"/>
  <c r="E14" i="14"/>
  <c r="D14" i="15"/>
  <c r="E14" i="15"/>
  <c r="D14" i="16"/>
  <c r="E14" i="16"/>
  <c r="D14" i="5"/>
  <c r="E14" i="5"/>
  <c r="C14" i="12"/>
  <c r="C14" i="13"/>
  <c r="C14" i="14"/>
  <c r="C14" i="15"/>
  <c r="C14" i="16"/>
  <c r="C14" i="5"/>
  <c r="G15" i="20" l="1"/>
  <c r="I18" i="18"/>
  <c r="D19" i="18"/>
  <c r="J19" i="18" s="1"/>
  <c r="R19" i="18"/>
  <c r="E41" i="18"/>
  <c r="C20" i="18"/>
  <c r="O18" i="18" s="1"/>
  <c r="K18" i="18"/>
  <c r="E80" i="18"/>
  <c r="I67" i="18"/>
  <c r="K19" i="18"/>
  <c r="K15" i="18"/>
  <c r="S19" i="18"/>
  <c r="G40" i="18"/>
  <c r="G14" i="20"/>
  <c r="D42" i="18"/>
  <c r="H15" i="20"/>
  <c r="I19" i="18"/>
  <c r="H14" i="19"/>
  <c r="G15" i="19"/>
  <c r="H15" i="19"/>
  <c r="F20" i="18"/>
  <c r="Q18" i="18" s="1"/>
  <c r="N19" i="18"/>
  <c r="P18" i="18" s="1"/>
  <c r="J12" i="18"/>
  <c r="I65" i="18"/>
  <c r="I15" i="18"/>
  <c r="J65" i="18"/>
  <c r="I16" i="18"/>
  <c r="H37" i="18"/>
  <c r="I17" i="18"/>
  <c r="J69" i="18"/>
  <c r="J17" i="18"/>
  <c r="I68" i="18"/>
  <c r="D43" i="18"/>
  <c r="J67" i="18"/>
  <c r="J68" i="18"/>
  <c r="I13" i="18"/>
  <c r="I14" i="18"/>
  <c r="K13" i="18"/>
  <c r="C43" i="18"/>
  <c r="H39" i="18"/>
  <c r="H14" i="20"/>
  <c r="G14" i="19"/>
  <c r="J16" i="18"/>
  <c r="J15" i="18"/>
  <c r="J14" i="18"/>
  <c r="J13" i="18"/>
  <c r="H71" i="18"/>
  <c r="H70" i="18"/>
  <c r="H69" i="18"/>
  <c r="H68" i="18"/>
  <c r="H67" i="18"/>
  <c r="H66" i="18"/>
  <c r="H65" i="18"/>
  <c r="E43" i="18"/>
  <c r="E33" i="18"/>
  <c r="D41" i="18"/>
  <c r="C42" i="18"/>
  <c r="C41" i="18"/>
  <c r="G37" i="18"/>
  <c r="E57" i="18"/>
  <c r="E58" i="18"/>
  <c r="E61" i="18"/>
  <c r="E62" i="18"/>
  <c r="E74" i="18"/>
  <c r="E75" i="18"/>
  <c r="E76" i="18"/>
  <c r="D84" i="18"/>
  <c r="E79" i="18"/>
  <c r="D86" i="18"/>
  <c r="E81" i="18"/>
  <c r="D85" i="18"/>
  <c r="I79" i="18"/>
  <c r="G84" i="18"/>
  <c r="H79" i="18"/>
  <c r="J79" i="18"/>
  <c r="I80" i="18"/>
  <c r="G85" i="18"/>
  <c r="H80" i="18"/>
  <c r="J80" i="18"/>
  <c r="I81" i="18"/>
  <c r="G86" i="18"/>
  <c r="H81" i="18"/>
  <c r="J81" i="18"/>
  <c r="I74" i="18"/>
  <c r="H74" i="18"/>
  <c r="J74" i="18"/>
  <c r="I75" i="18"/>
  <c r="H75" i="18"/>
  <c r="J75" i="18"/>
  <c r="I76" i="18"/>
  <c r="H76" i="18"/>
  <c r="J76" i="18"/>
  <c r="I61" i="18"/>
  <c r="H61" i="18"/>
  <c r="J61" i="18"/>
  <c r="I62" i="18"/>
  <c r="H62" i="18"/>
  <c r="J62" i="18"/>
  <c r="I57" i="18"/>
  <c r="H57" i="18"/>
  <c r="J57" i="18"/>
  <c r="I58" i="18"/>
  <c r="H58" i="18"/>
  <c r="J58" i="18"/>
  <c r="I66" i="18"/>
  <c r="J66" i="18"/>
  <c r="I69" i="18"/>
  <c r="I70" i="18"/>
  <c r="J70" i="18"/>
  <c r="I71" i="18"/>
  <c r="J71" i="18"/>
  <c r="K12" i="18"/>
  <c r="G36" i="18"/>
  <c r="K14" i="18"/>
  <c r="H40" i="18"/>
  <c r="I12" i="18"/>
  <c r="K17" i="18"/>
  <c r="H38" i="18"/>
  <c r="G38" i="18"/>
  <c r="E42" i="18"/>
  <c r="G39" i="18"/>
  <c r="H36" i="18"/>
  <c r="K16" i="18"/>
  <c r="H15" i="16"/>
  <c r="G14" i="15"/>
  <c r="H14" i="16"/>
  <c r="H14" i="14"/>
  <c r="H14" i="15"/>
  <c r="H15" i="13"/>
  <c r="H15" i="15"/>
  <c r="H15" i="14"/>
  <c r="H14" i="12"/>
  <c r="H14" i="13"/>
  <c r="H15" i="12"/>
  <c r="H14" i="5"/>
  <c r="H15" i="5"/>
  <c r="G14" i="5"/>
  <c r="G14" i="13"/>
  <c r="G15" i="5"/>
  <c r="G15" i="15"/>
  <c r="G15" i="13"/>
  <c r="G14" i="16"/>
  <c r="G14" i="14"/>
  <c r="G14" i="12"/>
  <c r="G15" i="16"/>
  <c r="G15" i="14"/>
  <c r="G15" i="12"/>
  <c r="O17" i="18" l="1"/>
  <c r="P16" i="18"/>
  <c r="P15" i="18"/>
  <c r="P13" i="18"/>
  <c r="P17" i="18"/>
  <c r="P12" i="18"/>
  <c r="G20" i="18"/>
  <c r="Q15" i="18"/>
  <c r="Q11" i="18"/>
  <c r="Q12" i="18"/>
  <c r="Q17" i="18"/>
  <c r="Q16" i="18"/>
  <c r="Q13" i="18"/>
  <c r="H43" i="18"/>
  <c r="G43" i="18"/>
  <c r="H42" i="18"/>
  <c r="Q14" i="18"/>
  <c r="P14" i="18"/>
  <c r="Q19" i="18"/>
  <c r="D20" i="18"/>
  <c r="O15" i="18"/>
  <c r="O14" i="18"/>
  <c r="P19" i="18"/>
  <c r="P11" i="18"/>
  <c r="O13" i="18"/>
  <c r="O12" i="18"/>
  <c r="G42" i="18"/>
  <c r="O16" i="18"/>
  <c r="I20" i="18"/>
  <c r="O19" i="18"/>
  <c r="O11" i="18"/>
  <c r="H20" i="18" l="1"/>
  <c r="J20" i="18"/>
  <c r="C46" i="18"/>
  <c r="C48" i="18"/>
  <c r="D48" i="18"/>
  <c r="D47" i="18"/>
  <c r="D46" i="18"/>
  <c r="C47" i="18"/>
  <c r="E48" i="18"/>
  <c r="E47" i="18"/>
  <c r="E46" i="18"/>
  <c r="E20" i="18"/>
  <c r="E49" i="18" l="1"/>
  <c r="E50" i="18" s="1"/>
  <c r="K20" i="18"/>
  <c r="H46" i="18"/>
  <c r="G46" i="18"/>
  <c r="H48" i="18"/>
  <c r="G48" i="18"/>
  <c r="G47" i="18"/>
  <c r="H47" i="18"/>
</calcChain>
</file>

<file path=xl/sharedStrings.xml><?xml version="1.0" encoding="utf-8"?>
<sst xmlns="http://schemas.openxmlformats.org/spreadsheetml/2006/main" count="519" uniqueCount="90">
  <si>
    <t>Información Ampliada del Reporte Regional</t>
  </si>
  <si>
    <t>Macro Región Centro</t>
  </si>
  <si>
    <t>Informalidad Laboral</t>
  </si>
  <si>
    <t>Ancash</t>
  </si>
  <si>
    <t>Apurimac</t>
  </si>
  <si>
    <t>Ayacucho</t>
  </si>
  <si>
    <t>Huancavelica</t>
  </si>
  <si>
    <t>Huanuco</t>
  </si>
  <si>
    <t>Ica</t>
  </si>
  <si>
    <t>Junin</t>
  </si>
  <si>
    <t>Pasco</t>
  </si>
  <si>
    <t>MACRO REGIÓN CENTRO</t>
  </si>
  <si>
    <t>INFORMALIDAD LABORAL</t>
  </si>
  <si>
    <t>Macro Región</t>
  </si>
  <si>
    <t>Tasa de informalidad laboral por regiones</t>
  </si>
  <si>
    <t>Macro Región Centro: Condición de empleo e informalidad laboral</t>
  </si>
  <si>
    <t>Regiones</t>
  </si>
  <si>
    <t>PEAO</t>
  </si>
  <si>
    <t>%PEAO</t>
  </si>
  <si>
    <t>p Informal</t>
  </si>
  <si>
    <t xml:space="preserve">pinformal </t>
  </si>
  <si>
    <t>Tasa Informalidad</t>
  </si>
  <si>
    <t>Ingreso PEAO</t>
  </si>
  <si>
    <t xml:space="preserve"> Var Tasa Informalidad</t>
  </si>
  <si>
    <t xml:space="preserve">Junin </t>
  </si>
  <si>
    <t>Fuente: INEI</t>
  </si>
  <si>
    <t>Elaboración: CIE-PERUCÁMARAS</t>
  </si>
  <si>
    <t xml:space="preserve">1. Condición laboral </t>
  </si>
  <si>
    <t>Número de personas</t>
  </si>
  <si>
    <t>PET</t>
  </si>
  <si>
    <t>PEA</t>
  </si>
  <si>
    <t>PEA Desocupada</t>
  </si>
  <si>
    <t>P. INFORMALIDAD</t>
  </si>
  <si>
    <t>Tasa de desempleo</t>
  </si>
  <si>
    <t>Tasa de informalidad laboral</t>
  </si>
  <si>
    <t>Ingreso Promedio Mensual</t>
  </si>
  <si>
    <t>Formales</t>
  </si>
  <si>
    <t>Informales</t>
  </si>
  <si>
    <t>2. Informalidad Laboral</t>
  </si>
  <si>
    <t>PERSONAS PEAO</t>
  </si>
  <si>
    <t>PERSONAS INFORMALIDAD</t>
  </si>
  <si>
    <t>Tasa de Informalidad</t>
  </si>
  <si>
    <t>Sexo</t>
  </si>
  <si>
    <t>Hombre</t>
  </si>
  <si>
    <t>Mujer</t>
  </si>
  <si>
    <t>Área geográfica</t>
  </si>
  <si>
    <t xml:space="preserve">Urbano </t>
  </si>
  <si>
    <t>Rural</t>
  </si>
  <si>
    <t>Sector Económico</t>
  </si>
  <si>
    <t>Comercio</t>
  </si>
  <si>
    <t>Otros</t>
  </si>
  <si>
    <t>Condición de Pobreza</t>
  </si>
  <si>
    <t>No pobre</t>
  </si>
  <si>
    <t>Pobre</t>
  </si>
  <si>
    <t>Pobre extremo</t>
  </si>
  <si>
    <t>Acceso a Servicios Pub</t>
  </si>
  <si>
    <t>Acceso a la RPA</t>
  </si>
  <si>
    <t>Internet</t>
  </si>
  <si>
    <t>Luz</t>
  </si>
  <si>
    <t>ANCASH</t>
  </si>
  <si>
    <t>APURIMAC</t>
  </si>
  <si>
    <t>AYACUCHO</t>
  </si>
  <si>
    <t>HUANCAVELICA</t>
  </si>
  <si>
    <t>HUANUCO</t>
  </si>
  <si>
    <t>ICA</t>
  </si>
  <si>
    <t>JUNIN</t>
  </si>
  <si>
    <t>PASCO</t>
  </si>
  <si>
    <t>sector</t>
  </si>
  <si>
    <t>contri</t>
  </si>
  <si>
    <t>COMERCIO</t>
  </si>
  <si>
    <t>Row Labels</t>
  </si>
  <si>
    <t>Sum of contri</t>
  </si>
  <si>
    <t>CONSTRUCCION</t>
  </si>
  <si>
    <t>AGROPECUARIO</t>
  </si>
  <si>
    <t>MANUFACTURA</t>
  </si>
  <si>
    <t>MINERIA E HIDROCARBUROS</t>
  </si>
  <si>
    <t>PESCA</t>
  </si>
  <si>
    <t>OTROS SERVICIOS</t>
  </si>
  <si>
    <t>Grand Total</t>
  </si>
  <si>
    <t>Edición N° 513</t>
  </si>
  <si>
    <t>Agr/Pes/M</t>
  </si>
  <si>
    <t>Const</t>
  </si>
  <si>
    <t>Hotel y R</t>
  </si>
  <si>
    <t>Trans y C</t>
  </si>
  <si>
    <t>Manuf</t>
  </si>
  <si>
    <t>22/21</t>
  </si>
  <si>
    <t>22/19</t>
  </si>
  <si>
    <t>Var. % 22/19</t>
  </si>
  <si>
    <t>(N° personas y porcentajes, 2022)</t>
  </si>
  <si>
    <t>Lunes 26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</si>
</sst>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7" tint="-0.499984740745262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4" fontId="6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9" fontId="3" fillId="0" borderId="3" xfId="2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3"/>
    </xf>
    <xf numFmtId="9" fontId="3" fillId="0" borderId="0" xfId="2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indent="1"/>
    </xf>
    <xf numFmtId="43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1" fillId="0" borderId="3" xfId="1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/>
    <xf numFmtId="165" fontId="3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vertical="center"/>
    </xf>
    <xf numFmtId="9" fontId="4" fillId="0" borderId="0" xfId="2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3" fontId="3" fillId="0" borderId="3" xfId="1" applyNumberFormat="1" applyFont="1" applyBorder="1" applyAlignment="1">
      <alignment vertical="center"/>
    </xf>
    <xf numFmtId="164" fontId="6" fillId="0" borderId="3" xfId="1" applyNumberFormat="1" applyFont="1" applyFill="1" applyBorder="1" applyAlignment="1"/>
    <xf numFmtId="164" fontId="6" fillId="0" borderId="6" xfId="1" applyNumberFormat="1" applyFont="1" applyFill="1" applyBorder="1" applyAlignment="1"/>
    <xf numFmtId="164" fontId="6" fillId="0" borderId="5" xfId="1" applyNumberFormat="1" applyFont="1" applyFill="1" applyBorder="1" applyAlignment="1"/>
    <xf numFmtId="164" fontId="6" fillId="0" borderId="7" xfId="1" applyNumberFormat="1" applyFont="1" applyFill="1" applyBorder="1" applyAlignment="1"/>
    <xf numFmtId="9" fontId="3" fillId="0" borderId="3" xfId="2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 xr:uid="{CC8A76CE-48D9-48B1-B181-0957FFDB9B7A}"/>
    <cellStyle name="Percent" xfId="2" builtinId="5"/>
  </cellStyles>
  <dxfs count="0"/>
  <tableStyles count="0" defaultTableStyle="TableStyleMedium2" defaultPivotStyle="PivotStyleLight16"/>
  <colors>
    <mruColors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98132207265564E-2"/>
          <c:y val="6.1016659733436993E-2"/>
          <c:w val="0.86807861717774193"/>
          <c:h val="0.6154212027844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CENTRO!$B$12:$B$19</c:f>
              <c:strCache>
                <c:ptCount val="8"/>
                <c:pt idx="0">
                  <c:v>Ancash</c:v>
                </c:pt>
                <c:pt idx="1">
                  <c:v>Apurimac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Huanuco</c:v>
                </c:pt>
                <c:pt idx="5">
                  <c:v>Ica</c:v>
                </c:pt>
                <c:pt idx="6">
                  <c:v>Junin </c:v>
                </c:pt>
                <c:pt idx="7">
                  <c:v>Pasco</c:v>
                </c:pt>
              </c:strCache>
            </c:strRef>
          </c:cat>
          <c:val>
            <c:numRef>
              <c:f>CENTRO!$D$12:$D$19</c:f>
              <c:numCache>
                <c:formatCode>0%</c:formatCode>
                <c:ptCount val="8"/>
                <c:pt idx="0">
                  <c:v>0.81377262439226106</c:v>
                </c:pt>
                <c:pt idx="1">
                  <c:v>0.87597743480486534</c:v>
                </c:pt>
                <c:pt idx="2">
                  <c:v>0.88622041357834802</c:v>
                </c:pt>
                <c:pt idx="3">
                  <c:v>0.91690693221301978</c:v>
                </c:pt>
                <c:pt idx="4">
                  <c:v>0.8985322003118642</c:v>
                </c:pt>
                <c:pt idx="5">
                  <c:v>0.68721386630285131</c:v>
                </c:pt>
                <c:pt idx="6">
                  <c:v>0.83046313156905582</c:v>
                </c:pt>
                <c:pt idx="7">
                  <c:v>0.78966232489112731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B-44D7-A196-0C14DD792CD0}"/>
            </c:ext>
          </c:extLst>
        </c:ser>
        <c:ser>
          <c:idx val="1"/>
          <c:order val="1"/>
          <c:tx>
            <c:strRef>
              <c:f>CENTRO!$F$10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CENTRO!$B$12:$B$19</c:f>
              <c:strCache>
                <c:ptCount val="8"/>
                <c:pt idx="0">
                  <c:v>Ancash</c:v>
                </c:pt>
                <c:pt idx="1">
                  <c:v>Apurimac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Huanuco</c:v>
                </c:pt>
                <c:pt idx="5">
                  <c:v>Ica</c:v>
                </c:pt>
                <c:pt idx="6">
                  <c:v>Junin </c:v>
                </c:pt>
                <c:pt idx="7">
                  <c:v>Pasco</c:v>
                </c:pt>
              </c:strCache>
            </c:strRef>
          </c:cat>
          <c:val>
            <c:numRef>
              <c:f>CENTRO!$G$12:$G$19</c:f>
              <c:numCache>
                <c:formatCode>0%</c:formatCode>
                <c:ptCount val="8"/>
                <c:pt idx="0">
                  <c:v>0.78690481893120456</c:v>
                </c:pt>
                <c:pt idx="1">
                  <c:v>0.85372175737474709</c:v>
                </c:pt>
                <c:pt idx="2">
                  <c:v>0.87307040327253738</c:v>
                </c:pt>
                <c:pt idx="3">
                  <c:v>0.92023904479524654</c:v>
                </c:pt>
                <c:pt idx="4">
                  <c:v>0.86589625997063668</c:v>
                </c:pt>
                <c:pt idx="5">
                  <c:v>0.61351644501414404</c:v>
                </c:pt>
                <c:pt idx="6">
                  <c:v>0.80473442689066166</c:v>
                </c:pt>
                <c:pt idx="7">
                  <c:v>0.7814941047164119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B-44D7-A196-0C14DD79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-1"/>
        <c:axId val="907998960"/>
        <c:axId val="907990640"/>
      </c:barChart>
      <c:lineChart>
        <c:grouping val="stacked"/>
        <c:varyColors val="0"/>
        <c:ser>
          <c:idx val="2"/>
          <c:order val="2"/>
          <c:tx>
            <c:strRef>
              <c:f>CENTRO!$J$11</c:f>
              <c:strCache>
                <c:ptCount val="1"/>
                <c:pt idx="0">
                  <c:v> Var Tasa Informalidad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3007421857012999E-2"/>
                  <c:y val="-8.3516602359943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AC-4A4C-9BD8-A67563BCBA65}"/>
                </c:ext>
              </c:extLst>
            </c:dLbl>
            <c:spPr>
              <a:solidFill>
                <a:srgbClr val="FFFFFF">
                  <a:alpha val="71000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CENTRO!$B$12:$B$19</c:f>
              <c:strCache>
                <c:ptCount val="8"/>
                <c:pt idx="0">
                  <c:v>Ancash</c:v>
                </c:pt>
                <c:pt idx="1">
                  <c:v>Apurimac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Huanuco</c:v>
                </c:pt>
                <c:pt idx="5">
                  <c:v>Ica</c:v>
                </c:pt>
                <c:pt idx="6">
                  <c:v>Junin </c:v>
                </c:pt>
                <c:pt idx="7">
                  <c:v>Pasco</c:v>
                </c:pt>
              </c:strCache>
            </c:strRef>
          </c:cat>
          <c:val>
            <c:numRef>
              <c:f>CENTRO!$J$12:$J$19</c:f>
              <c:numCache>
                <c:formatCode>0%</c:formatCode>
                <c:ptCount val="8"/>
                <c:pt idx="0">
                  <c:v>3.4143653482195058E-2</c:v>
                </c:pt>
                <c:pt idx="1">
                  <c:v>2.6069005783050381E-2</c:v>
                </c:pt>
                <c:pt idx="2">
                  <c:v>1.5061798288569017E-2</c:v>
                </c:pt>
                <c:pt idx="3">
                  <c:v>-3.6209206738975208E-3</c:v>
                </c:pt>
                <c:pt idx="4">
                  <c:v>3.7690358360404685E-2</c:v>
                </c:pt>
                <c:pt idx="5">
                  <c:v>0.12012297614452416</c:v>
                </c:pt>
                <c:pt idx="6">
                  <c:v>3.1971671421844094E-2</c:v>
                </c:pt>
                <c:pt idx="7">
                  <c:v>1.0452056036531987E-2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B-44D7-A196-0C14DD79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5616"/>
        <c:axId val="908008944"/>
      </c:lineChart>
      <c:catAx>
        <c:axId val="9079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07990640"/>
        <c:crosses val="autoZero"/>
        <c:auto val="1"/>
        <c:lblAlgn val="ctr"/>
        <c:lblOffset val="100"/>
        <c:noMultiLvlLbl val="0"/>
      </c:catAx>
      <c:valAx>
        <c:axId val="907990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07998960"/>
        <c:crosses val="autoZero"/>
        <c:crossBetween val="between"/>
      </c:valAx>
      <c:valAx>
        <c:axId val="908008944"/>
        <c:scaling>
          <c:orientation val="minMax"/>
          <c:max val="0.3000000000000000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08005616"/>
        <c:crosses val="max"/>
        <c:crossBetween val="between"/>
      </c:valAx>
      <c:catAx>
        <c:axId val="90800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800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44048172294041"/>
          <c:y val="0.8813237475750314"/>
          <c:w val="0.59419439658650264"/>
          <c:h val="9.880667196730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A955A3CC-008B-4EC5-A93A-B79185A442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078C705D-6760-4F4F-B18B-A0EA320F28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724736</xdr:colOff>
      <xdr:row>6</xdr:row>
      <xdr:rowOff>35136</xdr:rowOff>
    </xdr:from>
    <xdr:to>
      <xdr:col>19</xdr:col>
      <xdr:colOff>43960</xdr:colOff>
      <xdr:row>22</xdr:row>
      <xdr:rowOff>158961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EFD458-8DED-687D-C955-213F79B63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BFD26E63-74A4-42BE-BA9A-A941149745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7D55E051-02ED-4767-9129-55037919B0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5C2E6CD-9AB7-4C1B-81BE-DCD312CE10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F6557815-8637-4A30-BB78-4552A1F3F3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F705AD3F-DDF6-4B29-B897-44469B40E5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812AA739-9BA1-4F55-A469-844C85A497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y Condor Guerra" refreshedDate="44350.039387500001" createdVersion="7" refreshedVersion="7" minRefreshableVersion="3" recordCount="56" xr:uid="{E49465B9-7776-4FAE-93CD-F7CE5AD7FDCB}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21AE4F-533D-4ADD-99FE-701F377EA2CF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DCE5-2421-405D-A655-FFDEF33ADC7D}">
  <dimension ref="B9:V24"/>
  <sheetViews>
    <sheetView showGridLines="0" tabSelected="1" zoomScaleNormal="100" workbookViewId="0">
      <selection activeCell="B16" sqref="B16"/>
    </sheetView>
  </sheetViews>
  <sheetFormatPr defaultColWidth="9.140625" defaultRowHeight="15" x14ac:dyDescent="0.25"/>
  <sheetData>
    <row r="9" spans="2:22" ht="30" x14ac:dyDescent="0.4"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22" ht="27.75" x14ac:dyDescent="0.4">
      <c r="B10" s="50" t="s">
        <v>79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3" spans="2:22" ht="22.5" x14ac:dyDescent="0.3">
      <c r="B13" s="51" t="s">
        <v>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2:22" ht="36" x14ac:dyDescent="0.55000000000000004">
      <c r="B14" s="52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x14ac:dyDescent="0.25">
      <c r="B15" s="53" t="s">
        <v>89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22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 t="s">
        <v>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4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 t="s">
        <v>5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s">
        <v>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 t="s">
        <v>7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2:22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 t="s">
        <v>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 t="s">
        <v>9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 t="s">
        <v>10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A12F-9903-4E37-81E7-EB567BA54F08}">
  <dimension ref="A1:X56"/>
  <sheetViews>
    <sheetView showGridLines="0" zoomScaleNormal="100" workbookViewId="0">
      <pane ySplit="1" topLeftCell="A2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226660</v>
      </c>
      <c r="D8" s="26">
        <v>232533</v>
      </c>
      <c r="E8" s="26">
        <v>235465</v>
      </c>
      <c r="G8" s="15">
        <f>+E8/D8-1</f>
        <v>1.2608963028903464E-2</v>
      </c>
      <c r="H8" s="15">
        <f>+E8/C8-1</f>
        <v>3.884673078619949E-2</v>
      </c>
    </row>
    <row r="9" spans="2:24" x14ac:dyDescent="0.25">
      <c r="B9" s="14" t="s">
        <v>30</v>
      </c>
      <c r="C9" s="26">
        <v>169660.7</v>
      </c>
      <c r="D9" s="26">
        <v>186079.4</v>
      </c>
      <c r="E9" s="26">
        <v>185827.9</v>
      </c>
      <c r="G9" s="15">
        <f t="shared" ref="G9:G12" si="0">+E9/D9-1</f>
        <v>-1.3515735755811331E-3</v>
      </c>
      <c r="H9" s="15">
        <f t="shared" ref="H9:H12" si="1">+E9/C9-1</f>
        <v>9.5291366828027746E-2</v>
      </c>
    </row>
    <row r="10" spans="2:24" x14ac:dyDescent="0.25">
      <c r="B10" s="14" t="s">
        <v>17</v>
      </c>
      <c r="C10" s="26">
        <v>162222.9</v>
      </c>
      <c r="D10" s="26">
        <v>177246.5</v>
      </c>
      <c r="E10" s="26">
        <v>177753.7</v>
      </c>
      <c r="G10" s="15">
        <f t="shared" si="0"/>
        <v>2.8615515680141534E-3</v>
      </c>
      <c r="H10" s="15">
        <f t="shared" si="1"/>
        <v>9.5737408220417874E-2</v>
      </c>
    </row>
    <row r="11" spans="2:24" x14ac:dyDescent="0.25">
      <c r="B11" s="14" t="s">
        <v>31</v>
      </c>
      <c r="C11" s="26">
        <v>7437.8000000000175</v>
      </c>
      <c r="D11" s="26">
        <v>8832.8999999999942</v>
      </c>
      <c r="E11" s="26">
        <v>8074.1999999999825</v>
      </c>
      <c r="G11" s="15">
        <f t="shared" si="0"/>
        <v>-8.5894779743913352E-2</v>
      </c>
      <c r="H11" s="15">
        <f t="shared" si="1"/>
        <v>8.5562935276555452E-2</v>
      </c>
    </row>
    <row r="12" spans="2:24" x14ac:dyDescent="0.25">
      <c r="B12" s="14" t="s">
        <v>32</v>
      </c>
      <c r="C12" s="32">
        <v>126776.24</v>
      </c>
      <c r="D12" s="32">
        <v>151485.20000000001</v>
      </c>
      <c r="E12" s="32">
        <v>140365.4</v>
      </c>
      <c r="F12" s="31">
        <f>+E12-C12</f>
        <v>13589.159999999989</v>
      </c>
      <c r="G12" s="15">
        <f t="shared" si="0"/>
        <v>-7.3405190738105253E-2</v>
      </c>
      <c r="H12" s="15">
        <f t="shared" si="1"/>
        <v>0.10719011701246228</v>
      </c>
    </row>
    <row r="14" spans="2:24" x14ac:dyDescent="0.25">
      <c r="B14" s="14" t="s">
        <v>33</v>
      </c>
      <c r="C14" s="15">
        <f>+C11/C10</f>
        <v>4.584926049281586E-2</v>
      </c>
      <c r="D14" s="15">
        <f t="shared" ref="D14:E14" si="2">+D11/D10</f>
        <v>4.9833988259288586E-2</v>
      </c>
      <c r="E14" s="15">
        <f t="shared" si="2"/>
        <v>4.542352704894459E-2</v>
      </c>
      <c r="G14" s="15">
        <f t="shared" ref="G14:G15" si="3">+E14/D14-1</f>
        <v>-8.8503075198319681E-2</v>
      </c>
      <c r="H14" s="15">
        <f t="shared" ref="H14:H15" si="4">+E14/C14-1</f>
        <v>-9.2855029567593395E-3</v>
      </c>
    </row>
    <row r="15" spans="2:24" x14ac:dyDescent="0.25">
      <c r="B15" s="14" t="s">
        <v>34</v>
      </c>
      <c r="C15" s="15">
        <f>+C12/C10</f>
        <v>0.7814941047164119</v>
      </c>
      <c r="D15" s="15">
        <f t="shared" ref="D15:E15" si="5">+D12/D10</f>
        <v>0.8546583430420347</v>
      </c>
      <c r="E15" s="15">
        <f t="shared" si="5"/>
        <v>0.78966232489112731</v>
      </c>
      <c r="G15" s="15">
        <f t="shared" si="3"/>
        <v>-7.6049123816615771E-2</v>
      </c>
      <c r="H15" s="15">
        <f t="shared" si="4"/>
        <v>1.0452056036531987E-2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1605.502</v>
      </c>
      <c r="D18" s="26">
        <v>1364.6</v>
      </c>
      <c r="E18" s="26">
        <v>1695.2080000000001</v>
      </c>
      <c r="G18" s="15">
        <f>+E18/D18-1</f>
        <v>0.24227465924080338</v>
      </c>
      <c r="H18" s="15">
        <f>+E18/C18-1</f>
        <v>5.5874112894284789E-2</v>
      </c>
    </row>
    <row r="19" spans="2:24" x14ac:dyDescent="0.25">
      <c r="B19" s="19" t="s">
        <v>36</v>
      </c>
      <c r="C19" s="26">
        <v>2518.6999999999998</v>
      </c>
      <c r="D19" s="26">
        <v>2252.0720000000001</v>
      </c>
      <c r="E19" s="26">
        <v>2744.0349999999999</v>
      </c>
      <c r="G19" s="15">
        <f t="shared" ref="G19:G20" si="6">+E19/D19-1</f>
        <v>0.21844905491476285</v>
      </c>
      <c r="H19" s="15">
        <f t="shared" ref="H19:H20" si="7">+E19/C19-1</f>
        <v>8.9464803271529059E-2</v>
      </c>
    </row>
    <row r="20" spans="2:24" x14ac:dyDescent="0.25">
      <c r="B20" s="19" t="s">
        <v>37</v>
      </c>
      <c r="C20" s="26">
        <v>1070.4449999999999</v>
      </c>
      <c r="D20" s="26">
        <v>1013.71</v>
      </c>
      <c r="E20" s="26">
        <v>1169.1759999999999</v>
      </c>
      <c r="F20" s="31">
        <f>+E20-E19</f>
        <v>-1574.8589999999999</v>
      </c>
      <c r="G20" s="15">
        <f t="shared" si="6"/>
        <v>0.15336338795118909</v>
      </c>
      <c r="H20" s="15">
        <f t="shared" si="7"/>
        <v>9.2233603781604945E-2</v>
      </c>
    </row>
    <row r="21" spans="2:24" x14ac:dyDescent="0.25">
      <c r="E21" s="1">
        <f>+E20/C20-1</f>
        <v>9.2233603781604945E-2</v>
      </c>
    </row>
    <row r="22" spans="2:24" x14ac:dyDescent="0.25">
      <c r="E22" s="31">
        <f>+E20-C20</f>
        <v>98.730999999999995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99591.33</v>
      </c>
      <c r="D29" s="26">
        <v>107086.26</v>
      </c>
      <c r="F29" s="26">
        <v>73392.34</v>
      </c>
      <c r="G29" s="26">
        <v>79552.28</v>
      </c>
      <c r="H29" s="33">
        <f>+G29/$E$12</f>
        <v>0.56675135040401692</v>
      </c>
      <c r="I29" s="15">
        <f>F29/C29</f>
        <v>0.73693503239689639</v>
      </c>
      <c r="J29" s="15">
        <f>G29/D29</f>
        <v>0.74288036579109218</v>
      </c>
    </row>
    <row r="30" spans="2:24" x14ac:dyDescent="0.25">
      <c r="B30" s="1" t="s">
        <v>44</v>
      </c>
      <c r="C30" s="26">
        <v>62631.59</v>
      </c>
      <c r="D30" s="26">
        <v>70667.460000000006</v>
      </c>
      <c r="F30" s="26">
        <v>53383.9</v>
      </c>
      <c r="G30" s="26">
        <v>60813.08</v>
      </c>
      <c r="H30" s="33">
        <f>+G30/$E$12</f>
        <v>0.43324836462547039</v>
      </c>
      <c r="I30" s="15">
        <f>F30/C30</f>
        <v>0.85234783277895398</v>
      </c>
      <c r="J30" s="15">
        <f>G30/D30</f>
        <v>0.86055279190733613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1:11" x14ac:dyDescent="0.25">
      <c r="B33" s="1" t="s">
        <v>46</v>
      </c>
      <c r="C33" s="26">
        <v>110180.7</v>
      </c>
      <c r="D33" s="26">
        <v>123232.1</v>
      </c>
      <c r="F33" s="26">
        <v>77493.039999999994</v>
      </c>
      <c r="G33" s="26">
        <v>89487.15</v>
      </c>
      <c r="H33" s="33">
        <f>+G33/$E$12</f>
        <v>0.63752997533580213</v>
      </c>
      <c r="I33" s="15">
        <f>F33/C33</f>
        <v>0.70332680768954992</v>
      </c>
      <c r="J33" s="15">
        <f>G33/D33</f>
        <v>0.72616753264774347</v>
      </c>
    </row>
    <row r="34" spans="1:11" x14ac:dyDescent="0.25">
      <c r="B34" s="1" t="s">
        <v>47</v>
      </c>
      <c r="C34" s="26">
        <v>52042.18</v>
      </c>
      <c r="D34" s="26">
        <v>54521.58</v>
      </c>
      <c r="F34" s="26">
        <v>49283.199999999997</v>
      </c>
      <c r="G34" s="26">
        <v>50878.2</v>
      </c>
      <c r="H34" s="33">
        <f>+G34/$E$12</f>
        <v>0.36246966845105705</v>
      </c>
      <c r="I34" s="15">
        <f>F34/C34</f>
        <v>0.94698569506504138</v>
      </c>
      <c r="J34" s="15">
        <f>G34/D34</f>
        <v>0.93317545089485665</v>
      </c>
    </row>
    <row r="35" spans="1:11" x14ac:dyDescent="0.25">
      <c r="H35" s="33"/>
    </row>
    <row r="36" spans="1:11" x14ac:dyDescent="0.25">
      <c r="B36" s="13" t="s">
        <v>48</v>
      </c>
      <c r="H36" s="33"/>
    </row>
    <row r="37" spans="1:11" x14ac:dyDescent="0.2">
      <c r="A37" s="35"/>
      <c r="B37" s="35" t="s">
        <v>80</v>
      </c>
      <c r="C37" s="43">
        <v>79980.39</v>
      </c>
      <c r="D37" s="44">
        <v>89668.9</v>
      </c>
      <c r="F37" s="43">
        <v>69219.899999999994</v>
      </c>
      <c r="G37" s="44">
        <v>78452.03</v>
      </c>
      <c r="H37" s="33">
        <f>+G37/$E$12</f>
        <v>0.55891288023971719</v>
      </c>
      <c r="I37" s="15">
        <f>F37/C37</f>
        <v>0.86546089610215693</v>
      </c>
      <c r="J37" s="15">
        <f>G37/D37</f>
        <v>0.8749079112155943</v>
      </c>
      <c r="K37" s="1" t="str">
        <f>+B37</f>
        <v>Agr/Pes/M</v>
      </c>
    </row>
    <row r="38" spans="1:11" x14ac:dyDescent="0.2">
      <c r="A38" s="35"/>
      <c r="B38" s="35" t="s">
        <v>49</v>
      </c>
      <c r="C38" s="45">
        <v>21082.703000000001</v>
      </c>
      <c r="D38" s="46">
        <v>21945.71</v>
      </c>
      <c r="F38" s="45">
        <v>16805.93</v>
      </c>
      <c r="G38" s="46">
        <v>17216.72</v>
      </c>
      <c r="H38" s="33">
        <f t="shared" ref="H38:H43" si="8">+G38/$E$12</f>
        <v>0.12265643812506502</v>
      </c>
      <c r="I38" s="15">
        <f t="shared" ref="I38:J43" si="9">F38/C38</f>
        <v>0.79714304185758345</v>
      </c>
      <c r="J38" s="15">
        <f t="shared" si="9"/>
        <v>0.78451414877896419</v>
      </c>
      <c r="K38" s="1" t="str">
        <f t="shared" ref="K38:K43" si="10">+B38</f>
        <v>Comercio</v>
      </c>
    </row>
    <row r="39" spans="1:11" x14ac:dyDescent="0.2">
      <c r="A39" s="35"/>
      <c r="B39" s="35" t="s">
        <v>81</v>
      </c>
      <c r="C39" s="45">
        <v>11673.88</v>
      </c>
      <c r="D39" s="46">
        <v>11386.26</v>
      </c>
      <c r="F39" s="45">
        <v>9726.1710000000003</v>
      </c>
      <c r="G39" s="46">
        <v>9497.3320000000003</v>
      </c>
      <c r="H39" s="33">
        <f t="shared" si="8"/>
        <v>6.76614892274022E-2</v>
      </c>
      <c r="I39" s="15">
        <f t="shared" si="9"/>
        <v>0.83315667113247704</v>
      </c>
      <c r="J39" s="15">
        <f t="shared" si="9"/>
        <v>0.83410461380646495</v>
      </c>
      <c r="K39" s="1" t="str">
        <f t="shared" si="10"/>
        <v>Const</v>
      </c>
    </row>
    <row r="40" spans="1:11" x14ac:dyDescent="0.2">
      <c r="A40" s="35"/>
      <c r="B40" s="35" t="s">
        <v>82</v>
      </c>
      <c r="C40" s="45">
        <v>7441.5910000000003</v>
      </c>
      <c r="D40" s="46">
        <v>9143.1360000000004</v>
      </c>
      <c r="F40" s="45">
        <v>7255.0259999999998</v>
      </c>
      <c r="G40" s="46">
        <v>8356.5720000000001</v>
      </c>
      <c r="H40" s="33">
        <f t="shared" si="8"/>
        <v>5.9534415176389625E-2</v>
      </c>
      <c r="I40" s="15">
        <f t="shared" si="9"/>
        <v>0.97492942033497942</v>
      </c>
      <c r="J40" s="15">
        <f t="shared" si="9"/>
        <v>0.91397218634831634</v>
      </c>
      <c r="K40" s="1" t="str">
        <f t="shared" si="10"/>
        <v>Hotel y R</v>
      </c>
    </row>
    <row r="41" spans="1:11" x14ac:dyDescent="0.2">
      <c r="A41" s="35"/>
      <c r="B41" s="35" t="s">
        <v>83</v>
      </c>
      <c r="C41" s="45">
        <v>7539.2439999999997</v>
      </c>
      <c r="D41" s="46">
        <v>7535.2089999999998</v>
      </c>
      <c r="F41" s="45">
        <v>7098.1409999999996</v>
      </c>
      <c r="G41" s="46">
        <v>5985.7969999999996</v>
      </c>
      <c r="H41" s="33">
        <f t="shared" si="8"/>
        <v>4.2644390996641621E-2</v>
      </c>
      <c r="I41" s="15">
        <f t="shared" si="9"/>
        <v>0.94149240958377256</v>
      </c>
      <c r="J41" s="15">
        <f t="shared" si="9"/>
        <v>0.79437703718636066</v>
      </c>
      <c r="K41" s="1" t="str">
        <f t="shared" si="10"/>
        <v>Trans y C</v>
      </c>
    </row>
    <row r="42" spans="1:11" x14ac:dyDescent="0.2">
      <c r="A42" s="35"/>
      <c r="B42" s="35" t="s">
        <v>84</v>
      </c>
      <c r="C42" s="45">
        <v>7619.9790000000003</v>
      </c>
      <c r="D42" s="46">
        <v>5824.1415999999999</v>
      </c>
      <c r="F42" s="45">
        <v>5383.6310000000003</v>
      </c>
      <c r="G42" s="46">
        <v>4684.6782000000003</v>
      </c>
      <c r="H42" s="33">
        <f t="shared" si="8"/>
        <v>3.3374878709425543E-2</v>
      </c>
      <c r="I42" s="15">
        <f t="shared" si="9"/>
        <v>0.70651520168231441</v>
      </c>
      <c r="J42" s="15">
        <f t="shared" si="9"/>
        <v>0.8043551344974168</v>
      </c>
      <c r="K42" s="1" t="str">
        <f t="shared" si="10"/>
        <v>Manuf</v>
      </c>
    </row>
    <row r="43" spans="1:11" x14ac:dyDescent="0.2">
      <c r="A43" s="35"/>
      <c r="B43" s="35" t="s">
        <v>50</v>
      </c>
      <c r="C43" s="45">
        <v>26885.13</v>
      </c>
      <c r="D43" s="46">
        <v>32250.36</v>
      </c>
      <c r="F43" s="45">
        <v>11287.44</v>
      </c>
      <c r="G43" s="46">
        <v>16172.22</v>
      </c>
      <c r="H43" s="33">
        <f t="shared" si="8"/>
        <v>0.11521514561280771</v>
      </c>
      <c r="I43" s="15">
        <f t="shared" si="9"/>
        <v>0.41983951723499197</v>
      </c>
      <c r="J43" s="15">
        <f t="shared" si="9"/>
        <v>0.50145858836924606</v>
      </c>
      <c r="K43" s="1" t="str">
        <f t="shared" si="10"/>
        <v>Otros</v>
      </c>
    </row>
    <row r="44" spans="1:11" x14ac:dyDescent="0.25">
      <c r="H44" s="33"/>
    </row>
    <row r="45" spans="1:11" x14ac:dyDescent="0.25">
      <c r="B45" s="13" t="s">
        <v>51</v>
      </c>
      <c r="H45" s="33"/>
    </row>
    <row r="46" spans="1:11" x14ac:dyDescent="0.25">
      <c r="B46" s="1" t="s">
        <v>52</v>
      </c>
      <c r="C46" s="26">
        <v>118730.8</v>
      </c>
      <c r="D46" s="26">
        <v>113659.4</v>
      </c>
      <c r="F46" s="26">
        <v>85230.175000000003</v>
      </c>
      <c r="G46" s="26">
        <v>82444.271999999997</v>
      </c>
      <c r="H46" s="33">
        <f>+G46/$E$12</f>
        <v>0.58735466147640369</v>
      </c>
      <c r="I46" s="15">
        <f t="shared" ref="I46:J48" si="11">F46/C46</f>
        <v>0.71784385349041702</v>
      </c>
      <c r="J46" s="15">
        <f t="shared" si="11"/>
        <v>0.72536254810424827</v>
      </c>
    </row>
    <row r="47" spans="1:11" x14ac:dyDescent="0.25">
      <c r="B47" s="1" t="s">
        <v>53</v>
      </c>
      <c r="C47" s="26">
        <v>40290.639999999999</v>
      </c>
      <c r="D47" s="26">
        <v>49845.279999999999</v>
      </c>
      <c r="F47" s="26">
        <v>38490.42</v>
      </c>
      <c r="G47" s="26">
        <v>44226.54</v>
      </c>
      <c r="H47" s="33">
        <f t="shared" ref="H47:H48" si="12">+G47/$E$12</f>
        <v>0.31508149444236261</v>
      </c>
      <c r="I47" s="15">
        <f t="shared" si="11"/>
        <v>0.95531915104848175</v>
      </c>
      <c r="J47" s="15">
        <f t="shared" si="11"/>
        <v>0.88727638805519804</v>
      </c>
    </row>
    <row r="48" spans="1:11" x14ac:dyDescent="0.25">
      <c r="B48" s="1" t="s">
        <v>54</v>
      </c>
      <c r="C48" s="26">
        <v>3201.4908999999998</v>
      </c>
      <c r="D48" s="26">
        <v>14249.05</v>
      </c>
      <c r="F48" s="26">
        <v>3055.6439999999998</v>
      </c>
      <c r="G48" s="26">
        <v>13694.54</v>
      </c>
      <c r="H48" s="33">
        <f t="shared" si="12"/>
        <v>9.7563502116618489E-2</v>
      </c>
      <c r="I48" s="15">
        <f t="shared" si="11"/>
        <v>0.9544440685431903</v>
      </c>
      <c r="J48" s="15">
        <f t="shared" si="11"/>
        <v>0.96108442317207121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124286.39999999999</v>
      </c>
      <c r="D51" s="26">
        <v>140796.9</v>
      </c>
      <c r="F51" s="26">
        <v>92841.08</v>
      </c>
      <c r="G51" s="26">
        <v>108670.1</v>
      </c>
      <c r="H51" s="33">
        <f>+G51/$E$12</f>
        <v>0.77419435273935033</v>
      </c>
      <c r="I51" s="15">
        <f>F51/C51</f>
        <v>0.74699307406120063</v>
      </c>
      <c r="J51" s="15">
        <f>G51/D51</f>
        <v>0.77182168073302759</v>
      </c>
    </row>
    <row r="52" spans="2:10" x14ac:dyDescent="0.25">
      <c r="B52" s="1" t="s">
        <v>57</v>
      </c>
      <c r="C52" s="26">
        <v>27129.16</v>
      </c>
      <c r="D52" s="26">
        <v>78331.820000000007</v>
      </c>
      <c r="F52" s="26">
        <v>12454.29</v>
      </c>
      <c r="G52" s="26">
        <v>50525.5</v>
      </c>
      <c r="H52" s="33">
        <f t="shared" ref="H52:H53" si="13">+G52/$E$12</f>
        <v>0.35995694095553465</v>
      </c>
      <c r="I52" s="15">
        <f t="shared" ref="I52:J53" si="14">F52/C52</f>
        <v>0.45907392635820649</v>
      </c>
      <c r="J52" s="15">
        <f t="shared" si="14"/>
        <v>0.64501884419384092</v>
      </c>
    </row>
    <row r="53" spans="2:10" x14ac:dyDescent="0.25">
      <c r="B53" s="1" t="s">
        <v>58</v>
      </c>
      <c r="C53" s="26">
        <v>145242.70000000001</v>
      </c>
      <c r="D53" s="26">
        <v>163521.04</v>
      </c>
      <c r="F53" s="26">
        <v>109910.3</v>
      </c>
      <c r="G53" s="26">
        <v>126757.9</v>
      </c>
      <c r="H53" s="33">
        <f t="shared" si="13"/>
        <v>0.90305659371896496</v>
      </c>
      <c r="I53" s="15">
        <f t="shared" si="14"/>
        <v>0.75673545038752377</v>
      </c>
      <c r="J53" s="15">
        <f t="shared" si="14"/>
        <v>0.77517792205822555</v>
      </c>
    </row>
    <row r="54" spans="2:10" x14ac:dyDescent="0.25">
      <c r="G54" s="33">
        <f>+G51/F51-1</f>
        <v>0.17049586239194991</v>
      </c>
    </row>
    <row r="55" spans="2:10" x14ac:dyDescent="0.25">
      <c r="G55" s="33">
        <f>+G52/F52-1</f>
        <v>3.056875181162475</v>
      </c>
    </row>
    <row r="56" spans="2:10" x14ac:dyDescent="0.25">
      <c r="G56" s="33">
        <f>+G53/F53-1</f>
        <v>0.15328499694751074</v>
      </c>
    </row>
  </sheetData>
  <mergeCells count="6">
    <mergeCell ref="B1:W1"/>
    <mergeCell ref="B2:W2"/>
    <mergeCell ref="C6:E6"/>
    <mergeCell ref="C25:D25"/>
    <mergeCell ref="F25:G25"/>
    <mergeCell ref="I25:J25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{FA00EC3E-B6FB-4AC5-9C9B-AE79B39649C1}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00EC3E-B6FB-4AC5-9C9B-AE79B39649C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B8B9-0C1A-4EB7-9F84-1946D4AA0D73}">
  <dimension ref="D2:M58"/>
  <sheetViews>
    <sheetView workbookViewId="0">
      <selection activeCell="E51" activeCellId="6" sqref="E9 E16 E23 E30 E37 E44 E51"/>
    </sheetView>
  </sheetViews>
  <sheetFormatPr defaultColWidth="9.140625" defaultRowHeight="15" x14ac:dyDescent="0.25"/>
  <cols>
    <col min="8" max="8" width="25.140625" bestFit="1" customWidth="1"/>
    <col min="9" max="9" width="12.28515625" bestFit="1" customWidth="1"/>
  </cols>
  <sheetData>
    <row r="2" spans="4:13" x14ac:dyDescent="0.25">
      <c r="D2" t="s">
        <v>67</v>
      </c>
      <c r="E2" t="s">
        <v>68</v>
      </c>
    </row>
    <row r="3" spans="4:13" x14ac:dyDescent="0.25">
      <c r="D3" s="2" t="s">
        <v>69</v>
      </c>
      <c r="E3" s="3">
        <v>37337</v>
      </c>
      <c r="H3" s="6" t="s">
        <v>70</v>
      </c>
      <c r="I3" t="s">
        <v>71</v>
      </c>
    </row>
    <row r="4" spans="4:13" x14ac:dyDescent="0.25">
      <c r="D4" s="2" t="s">
        <v>72</v>
      </c>
      <c r="E4" s="3">
        <v>13306</v>
      </c>
      <c r="H4" s="7" t="s">
        <v>73</v>
      </c>
      <c r="I4">
        <v>13664</v>
      </c>
    </row>
    <row r="5" spans="4:13" x14ac:dyDescent="0.25">
      <c r="D5" s="2" t="s">
        <v>74</v>
      </c>
      <c r="E5" s="3">
        <v>5904</v>
      </c>
      <c r="H5" s="7" t="s">
        <v>69</v>
      </c>
      <c r="I5">
        <v>179952</v>
      </c>
      <c r="K5" s="7" t="s">
        <v>69</v>
      </c>
      <c r="L5" s="7"/>
      <c r="M5">
        <v>179952</v>
      </c>
    </row>
    <row r="6" spans="4:13" x14ac:dyDescent="0.25">
      <c r="D6" s="2" t="s">
        <v>73</v>
      </c>
      <c r="E6" s="3">
        <v>1746</v>
      </c>
      <c r="H6" s="7" t="s">
        <v>72</v>
      </c>
      <c r="I6">
        <v>73576</v>
      </c>
      <c r="K6" s="7" t="s">
        <v>72</v>
      </c>
      <c r="L6" s="7"/>
      <c r="M6">
        <v>73576</v>
      </c>
    </row>
    <row r="7" spans="4:13" x14ac:dyDescent="0.25">
      <c r="D7" s="2" t="s">
        <v>75</v>
      </c>
      <c r="E7" s="3">
        <v>910</v>
      </c>
      <c r="H7" s="7" t="s">
        <v>74</v>
      </c>
      <c r="I7">
        <v>28877</v>
      </c>
      <c r="K7" s="7" t="s">
        <v>74</v>
      </c>
      <c r="L7" s="7"/>
      <c r="M7">
        <v>28877</v>
      </c>
    </row>
    <row r="8" spans="4:13" x14ac:dyDescent="0.25">
      <c r="D8" s="2" t="s">
        <v>76</v>
      </c>
      <c r="E8" s="3">
        <v>480</v>
      </c>
      <c r="H8" s="7" t="s">
        <v>75</v>
      </c>
      <c r="I8">
        <v>6279</v>
      </c>
      <c r="K8" s="7" t="s">
        <v>73</v>
      </c>
      <c r="L8" s="7"/>
      <c r="M8">
        <v>13664</v>
      </c>
    </row>
    <row r="9" spans="4:13" x14ac:dyDescent="0.25">
      <c r="D9" s="2" t="s">
        <v>77</v>
      </c>
      <c r="E9" s="3">
        <v>230775</v>
      </c>
      <c r="H9" s="7" t="s">
        <v>77</v>
      </c>
      <c r="I9">
        <v>1181558</v>
      </c>
      <c r="K9" s="7" t="s">
        <v>75</v>
      </c>
      <c r="L9" s="7"/>
      <c r="M9">
        <v>6279</v>
      </c>
    </row>
    <row r="10" spans="4:13" x14ac:dyDescent="0.25">
      <c r="D10" s="2" t="s">
        <v>69</v>
      </c>
      <c r="E10" s="4">
        <v>10502</v>
      </c>
      <c r="H10" s="7" t="s">
        <v>76</v>
      </c>
      <c r="I10">
        <v>1330</v>
      </c>
      <c r="K10" s="7" t="s">
        <v>76</v>
      </c>
      <c r="L10" s="7"/>
      <c r="M10">
        <v>1330</v>
      </c>
    </row>
    <row r="11" spans="4:13" x14ac:dyDescent="0.25">
      <c r="D11" s="2" t="s">
        <v>72</v>
      </c>
      <c r="E11" s="4">
        <v>4970</v>
      </c>
      <c r="H11" s="7" t="s">
        <v>78</v>
      </c>
      <c r="I11">
        <v>1485236</v>
      </c>
      <c r="K11" s="7" t="s">
        <v>77</v>
      </c>
      <c r="L11" s="7"/>
      <c r="M11">
        <v>1181558</v>
      </c>
    </row>
    <row r="12" spans="4:13" x14ac:dyDescent="0.25">
      <c r="D12" s="2" t="s">
        <v>74</v>
      </c>
      <c r="E12" s="4">
        <v>2006</v>
      </c>
      <c r="K12" s="8" t="s">
        <v>78</v>
      </c>
      <c r="L12" s="8"/>
      <c r="M12" s="9">
        <v>1485236</v>
      </c>
    </row>
    <row r="13" spans="4:13" x14ac:dyDescent="0.25">
      <c r="D13" s="2" t="s">
        <v>75</v>
      </c>
      <c r="E13" s="4">
        <v>1547</v>
      </c>
    </row>
    <row r="14" spans="4:13" x14ac:dyDescent="0.25">
      <c r="D14" s="2" t="s">
        <v>73</v>
      </c>
      <c r="E14" s="4">
        <v>1284</v>
      </c>
    </row>
    <row r="15" spans="4:13" x14ac:dyDescent="0.25">
      <c r="D15" s="2" t="s">
        <v>76</v>
      </c>
      <c r="E15" s="4">
        <v>60</v>
      </c>
    </row>
    <row r="16" spans="4:13" x14ac:dyDescent="0.25">
      <c r="D16" s="2" t="s">
        <v>77</v>
      </c>
      <c r="E16" s="4">
        <v>78119</v>
      </c>
    </row>
    <row r="17" spans="4:5" x14ac:dyDescent="0.25">
      <c r="D17" s="5" t="s">
        <v>69</v>
      </c>
      <c r="E17" s="4">
        <v>15704</v>
      </c>
    </row>
    <row r="18" spans="4:5" x14ac:dyDescent="0.25">
      <c r="D18" s="5" t="s">
        <v>72</v>
      </c>
      <c r="E18" s="4">
        <v>6794</v>
      </c>
    </row>
    <row r="19" spans="4:5" x14ac:dyDescent="0.25">
      <c r="D19" s="5" t="s">
        <v>74</v>
      </c>
      <c r="E19" s="4">
        <v>2641</v>
      </c>
    </row>
    <row r="20" spans="4:5" x14ac:dyDescent="0.25">
      <c r="D20" s="5" t="s">
        <v>73</v>
      </c>
      <c r="E20" s="4">
        <v>1108</v>
      </c>
    </row>
    <row r="21" spans="4:5" x14ac:dyDescent="0.25">
      <c r="D21" s="5" t="s">
        <v>75</v>
      </c>
      <c r="E21" s="4">
        <v>598</v>
      </c>
    </row>
    <row r="22" spans="4:5" x14ac:dyDescent="0.25">
      <c r="D22" s="5" t="s">
        <v>76</v>
      </c>
      <c r="E22" s="4">
        <v>156</v>
      </c>
    </row>
    <row r="23" spans="4:5" x14ac:dyDescent="0.25">
      <c r="D23" s="5" t="s">
        <v>77</v>
      </c>
      <c r="E23" s="4">
        <v>117757</v>
      </c>
    </row>
    <row r="24" spans="4:5" x14ac:dyDescent="0.25">
      <c r="D24" s="5" t="s">
        <v>69</v>
      </c>
      <c r="E24" s="4">
        <v>5889</v>
      </c>
    </row>
    <row r="25" spans="4:5" x14ac:dyDescent="0.25">
      <c r="D25" s="5" t="s">
        <v>72</v>
      </c>
      <c r="E25" s="4">
        <v>3039</v>
      </c>
    </row>
    <row r="26" spans="4:5" x14ac:dyDescent="0.25">
      <c r="D26" s="5" t="s">
        <v>73</v>
      </c>
      <c r="E26" s="4">
        <v>1531</v>
      </c>
    </row>
    <row r="27" spans="4:5" x14ac:dyDescent="0.25">
      <c r="D27" s="5" t="s">
        <v>74</v>
      </c>
      <c r="E27" s="4">
        <v>952</v>
      </c>
    </row>
    <row r="28" spans="4:5" x14ac:dyDescent="0.25">
      <c r="D28" s="5" t="s">
        <v>75</v>
      </c>
      <c r="E28" s="4">
        <v>404</v>
      </c>
    </row>
    <row r="29" spans="4:5" x14ac:dyDescent="0.25">
      <c r="D29" s="5" t="s">
        <v>76</v>
      </c>
      <c r="E29" s="4">
        <v>63</v>
      </c>
    </row>
    <row r="30" spans="4:5" x14ac:dyDescent="0.25">
      <c r="D30" s="5" t="s">
        <v>77</v>
      </c>
      <c r="E30" s="4">
        <v>64110</v>
      </c>
    </row>
    <row r="31" spans="4:5" x14ac:dyDescent="0.25">
      <c r="D31" s="5" t="s">
        <v>69</v>
      </c>
      <c r="E31" s="4">
        <v>20149</v>
      </c>
    </row>
    <row r="32" spans="4:5" x14ac:dyDescent="0.25">
      <c r="D32" s="5" t="s">
        <v>72</v>
      </c>
      <c r="E32" s="4">
        <v>9565</v>
      </c>
    </row>
    <row r="33" spans="4:5" x14ac:dyDescent="0.25">
      <c r="D33" s="5" t="s">
        <v>74</v>
      </c>
      <c r="E33" s="4">
        <v>3838</v>
      </c>
    </row>
    <row r="34" spans="4:5" x14ac:dyDescent="0.25">
      <c r="D34" s="5" t="s">
        <v>73</v>
      </c>
      <c r="E34" s="4">
        <v>1912</v>
      </c>
    </row>
    <row r="35" spans="4:5" x14ac:dyDescent="0.25">
      <c r="D35" s="5" t="s">
        <v>75</v>
      </c>
      <c r="E35" s="4">
        <v>340</v>
      </c>
    </row>
    <row r="36" spans="4:5" x14ac:dyDescent="0.25">
      <c r="D36" s="5" t="s">
        <v>76</v>
      </c>
      <c r="E36" s="4">
        <v>77</v>
      </c>
    </row>
    <row r="37" spans="4:5" x14ac:dyDescent="0.25">
      <c r="D37" s="5" t="s">
        <v>77</v>
      </c>
      <c r="E37" s="4">
        <v>141499</v>
      </c>
    </row>
    <row r="38" spans="4:5" x14ac:dyDescent="0.25">
      <c r="D38" s="5" t="s">
        <v>69</v>
      </c>
      <c r="E38" s="4">
        <v>35769</v>
      </c>
    </row>
    <row r="39" spans="4:5" x14ac:dyDescent="0.25">
      <c r="D39" s="5" t="s">
        <v>72</v>
      </c>
      <c r="E39" s="4">
        <v>11737</v>
      </c>
    </row>
    <row r="40" spans="4:5" x14ac:dyDescent="0.25">
      <c r="D40" s="5" t="s">
        <v>74</v>
      </c>
      <c r="E40" s="4">
        <v>4345</v>
      </c>
    </row>
    <row r="41" spans="4:5" x14ac:dyDescent="0.25">
      <c r="D41" s="5" t="s">
        <v>75</v>
      </c>
      <c r="E41" s="4">
        <v>1432</v>
      </c>
    </row>
    <row r="42" spans="4:5" x14ac:dyDescent="0.25">
      <c r="D42" s="5" t="s">
        <v>73</v>
      </c>
      <c r="E42" s="4">
        <v>1414</v>
      </c>
    </row>
    <row r="43" spans="4:5" x14ac:dyDescent="0.25">
      <c r="D43" s="5" t="s">
        <v>76</v>
      </c>
      <c r="E43" s="4">
        <v>278</v>
      </c>
    </row>
    <row r="44" spans="4:5" x14ac:dyDescent="0.25">
      <c r="D44" s="5" t="s">
        <v>77</v>
      </c>
      <c r="E44" s="4">
        <v>211295</v>
      </c>
    </row>
    <row r="45" spans="4:5" x14ac:dyDescent="0.25">
      <c r="D45" s="2" t="s">
        <v>69</v>
      </c>
      <c r="E45" s="4">
        <v>47442</v>
      </c>
    </row>
    <row r="46" spans="4:5" x14ac:dyDescent="0.25">
      <c r="D46" s="2" t="s">
        <v>72</v>
      </c>
      <c r="E46" s="4">
        <v>21394</v>
      </c>
    </row>
    <row r="47" spans="4:5" x14ac:dyDescent="0.25">
      <c r="D47" s="2" t="s">
        <v>74</v>
      </c>
      <c r="E47" s="4">
        <v>8026</v>
      </c>
    </row>
    <row r="48" spans="4:5" x14ac:dyDescent="0.25">
      <c r="D48" s="2" t="s">
        <v>73</v>
      </c>
      <c r="E48" s="4">
        <v>3753</v>
      </c>
    </row>
    <row r="49" spans="4:5" x14ac:dyDescent="0.25">
      <c r="D49" s="2" t="s">
        <v>75</v>
      </c>
      <c r="E49" s="4">
        <v>823</v>
      </c>
    </row>
    <row r="50" spans="4:5" x14ac:dyDescent="0.25">
      <c r="D50" s="2" t="s">
        <v>76</v>
      </c>
      <c r="E50" s="4">
        <v>169</v>
      </c>
    </row>
    <row r="51" spans="4:5" x14ac:dyDescent="0.25">
      <c r="D51" s="2" t="s">
        <v>77</v>
      </c>
      <c r="E51" s="4">
        <v>281072</v>
      </c>
    </row>
    <row r="52" spans="4:5" x14ac:dyDescent="0.25">
      <c r="D52" s="5" t="s">
        <v>69</v>
      </c>
      <c r="E52" s="4">
        <v>7160</v>
      </c>
    </row>
    <row r="53" spans="4:5" x14ac:dyDescent="0.25">
      <c r="D53" s="5" t="s">
        <v>72</v>
      </c>
      <c r="E53" s="4">
        <v>2771</v>
      </c>
    </row>
    <row r="54" spans="4:5" x14ac:dyDescent="0.25">
      <c r="D54" s="5" t="s">
        <v>74</v>
      </c>
      <c r="E54" s="4">
        <v>1165</v>
      </c>
    </row>
    <row r="55" spans="4:5" x14ac:dyDescent="0.25">
      <c r="D55" s="5" t="s">
        <v>73</v>
      </c>
      <c r="E55" s="4">
        <v>916</v>
      </c>
    </row>
    <row r="56" spans="4:5" x14ac:dyDescent="0.25">
      <c r="D56" s="5" t="s">
        <v>75</v>
      </c>
      <c r="E56" s="4">
        <v>225</v>
      </c>
    </row>
    <row r="57" spans="4:5" x14ac:dyDescent="0.25">
      <c r="D57" s="5" t="s">
        <v>76</v>
      </c>
      <c r="E57" s="4">
        <v>47</v>
      </c>
    </row>
    <row r="58" spans="4:5" x14ac:dyDescent="0.25">
      <c r="D58" s="5" t="s">
        <v>77</v>
      </c>
      <c r="E58" s="4">
        <v>56931</v>
      </c>
    </row>
  </sheetData>
  <sortState xmlns:xlrd2="http://schemas.microsoft.com/office/spreadsheetml/2017/richdata2" ref="K4:M10">
    <sortCondition descending="1" ref="M4:M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A822-35C1-4BE1-BA53-3821064DB3FC}">
  <dimension ref="B1:Y86"/>
  <sheetViews>
    <sheetView showGridLines="0" zoomScaleNormal="100" workbookViewId="0">
      <pane ySplit="1" topLeftCell="A2" activePane="bottomLeft" state="frozen"/>
      <selection activeCell="C24" sqref="C24"/>
      <selection pane="bottomLeft" activeCell="M6" sqref="M6:S26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3" width="8.7109375" style="1" customWidth="1"/>
    <col min="4" max="4" width="11.85546875" style="1" customWidth="1"/>
    <col min="5" max="6" width="8.7109375" style="1" customWidth="1"/>
    <col min="7" max="7" width="12" style="1" customWidth="1"/>
    <col min="8" max="9" width="8.7109375" style="1" customWidth="1"/>
    <col min="10" max="10" width="12" style="1" customWidth="1"/>
    <col min="11" max="11" width="8.7109375" style="1" customWidth="1"/>
    <col min="12" max="23" width="11.28515625" style="1" customWidth="1"/>
    <col min="24" max="27" width="10.7109375" style="1" customWidth="1"/>
    <col min="28" max="16384" width="8.85546875" style="1"/>
  </cols>
  <sheetData>
    <row r="1" spans="2:25" ht="14.45" customHeight="1" x14ac:dyDescent="0.25">
      <c r="B1" s="62" t="s">
        <v>11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2:25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2:25" ht="16.5" x14ac:dyDescent="0.25"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2:25" ht="15" customHeight="1" x14ac:dyDescent="0.25">
      <c r="M6" s="59" t="s">
        <v>14</v>
      </c>
      <c r="N6" s="59"/>
      <c r="O6" s="59"/>
      <c r="P6" s="59"/>
      <c r="Q6" s="59"/>
      <c r="R6" s="59"/>
      <c r="S6" s="59"/>
    </row>
    <row r="7" spans="2:25" ht="16.5" x14ac:dyDescent="0.25">
      <c r="B7" s="60" t="s">
        <v>15</v>
      </c>
      <c r="C7" s="60"/>
      <c r="D7" s="60"/>
      <c r="E7" s="60"/>
      <c r="F7" s="60"/>
      <c r="G7" s="60"/>
      <c r="H7" s="60"/>
      <c r="I7" s="60"/>
      <c r="J7" s="60"/>
      <c r="K7" s="60"/>
    </row>
    <row r="8" spans="2:25" x14ac:dyDescent="0.25">
      <c r="B8" s="61" t="s">
        <v>88</v>
      </c>
      <c r="C8" s="61"/>
      <c r="D8" s="61"/>
      <c r="E8" s="61"/>
      <c r="F8" s="61"/>
      <c r="G8" s="61"/>
      <c r="H8" s="61"/>
      <c r="I8" s="61"/>
      <c r="J8" s="61"/>
      <c r="K8" s="6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x14ac:dyDescent="0.25">
      <c r="N9" s="30">
        <v>2021</v>
      </c>
      <c r="O9" s="30">
        <v>2022</v>
      </c>
      <c r="P9" s="30">
        <v>2021</v>
      </c>
      <c r="Q9" s="30">
        <v>2019</v>
      </c>
      <c r="R9" s="30">
        <v>2022</v>
      </c>
      <c r="S9" s="30">
        <v>2019</v>
      </c>
      <c r="T9" s="30"/>
      <c r="U9" s="30"/>
      <c r="V9" s="30"/>
      <c r="W9" s="30"/>
      <c r="X9" s="30"/>
      <c r="Y9" s="30"/>
    </row>
    <row r="10" spans="2:25" s="21" customFormat="1" x14ac:dyDescent="0.25">
      <c r="B10" s="57" t="s">
        <v>16</v>
      </c>
      <c r="C10" s="56">
        <v>2022</v>
      </c>
      <c r="D10" s="56"/>
      <c r="E10" s="56"/>
      <c r="F10" s="56">
        <v>2019</v>
      </c>
      <c r="G10" s="56"/>
      <c r="H10" s="56"/>
      <c r="I10" s="56" t="s">
        <v>87</v>
      </c>
      <c r="J10" s="56"/>
      <c r="K10" s="56"/>
      <c r="N10" s="38" t="s">
        <v>17</v>
      </c>
      <c r="O10" s="38" t="s">
        <v>18</v>
      </c>
      <c r="P10" s="38" t="s">
        <v>18</v>
      </c>
      <c r="Q10" s="38" t="s">
        <v>18</v>
      </c>
      <c r="R10" s="38" t="s">
        <v>19</v>
      </c>
      <c r="S10" s="38" t="s">
        <v>20</v>
      </c>
      <c r="T10" s="38"/>
      <c r="U10" s="38"/>
      <c r="V10" s="38"/>
      <c r="W10" s="38"/>
      <c r="X10" s="38"/>
      <c r="Y10" s="38"/>
    </row>
    <row r="11" spans="2:25" ht="25.5" x14ac:dyDescent="0.25">
      <c r="B11" s="58"/>
      <c r="C11" s="23" t="s">
        <v>17</v>
      </c>
      <c r="D11" s="23" t="s">
        <v>21</v>
      </c>
      <c r="E11" s="23" t="s">
        <v>22</v>
      </c>
      <c r="F11" s="23" t="s">
        <v>17</v>
      </c>
      <c r="G11" s="23" t="s">
        <v>21</v>
      </c>
      <c r="H11" s="23" t="s">
        <v>22</v>
      </c>
      <c r="I11" s="23" t="s">
        <v>17</v>
      </c>
      <c r="J11" s="23" t="s">
        <v>23</v>
      </c>
      <c r="K11" s="23" t="s">
        <v>22</v>
      </c>
      <c r="N11" s="39">
        <f>Áncash!D10</f>
        <v>640777.1</v>
      </c>
      <c r="O11" s="40">
        <f t="shared" ref="O11:O16" si="0">C12/C$20</f>
        <v>0.18784373588076045</v>
      </c>
      <c r="P11" s="40">
        <f t="shared" ref="P11:P16" si="1">N11/$N$19</f>
        <v>0.18466532522071796</v>
      </c>
      <c r="Q11" s="40">
        <f t="shared" ref="Q11:Q16" si="2">F12/$F$20</f>
        <v>0.18962548425561279</v>
      </c>
      <c r="R11" s="39">
        <f>Áncash!E12</f>
        <v>546285.4</v>
      </c>
      <c r="S11" s="39">
        <f>Áncash!C12</f>
        <v>502675.9</v>
      </c>
      <c r="T11" s="30"/>
      <c r="U11" s="30"/>
      <c r="V11" s="30"/>
      <c r="W11" s="30"/>
      <c r="X11" s="30"/>
      <c r="Y11" s="30"/>
    </row>
    <row r="12" spans="2:25" ht="16.5" x14ac:dyDescent="0.25">
      <c r="B12" s="22" t="s">
        <v>3</v>
      </c>
      <c r="C12" s="26">
        <f>Áncash!E10</f>
        <v>671299.8</v>
      </c>
      <c r="D12" s="47">
        <f>Áncash!E15</f>
        <v>0.81377262439226106</v>
      </c>
      <c r="E12" s="26">
        <f>Áncash!E18</f>
        <v>1619.0550000000001</v>
      </c>
      <c r="F12" s="26">
        <f>Áncash!C10</f>
        <v>638801.4</v>
      </c>
      <c r="G12" s="47">
        <f>Áncash!C15</f>
        <v>0.78690481893120456</v>
      </c>
      <c r="H12" s="26">
        <f>Áncash!C18</f>
        <v>1579.2</v>
      </c>
      <c r="I12" s="47">
        <f>C12/F12-1</f>
        <v>5.0874027514654863E-2</v>
      </c>
      <c r="J12" s="47">
        <f t="shared" ref="J12:K17" si="3">D12/G12-1</f>
        <v>3.4143653482195058E-2</v>
      </c>
      <c r="K12" s="47">
        <f t="shared" si="3"/>
        <v>2.5237462006079125E-2</v>
      </c>
      <c r="N12" s="39">
        <f>Apurimac!D10</f>
        <v>285659.5</v>
      </c>
      <c r="O12" s="40">
        <f t="shared" si="0"/>
        <v>8.101034250065324E-2</v>
      </c>
      <c r="P12" s="40">
        <f t="shared" si="1"/>
        <v>8.2324110006252851E-2</v>
      </c>
      <c r="Q12" s="40">
        <f t="shared" si="2"/>
        <v>7.9145816839222602E-2</v>
      </c>
      <c r="R12" s="39">
        <f>Apurimac!E12</f>
        <v>253602.3</v>
      </c>
      <c r="S12" s="39">
        <f>Apurimac!C12</f>
        <v>227621.6</v>
      </c>
      <c r="T12" s="30"/>
      <c r="U12" s="30"/>
      <c r="V12" s="30"/>
      <c r="W12" s="30"/>
      <c r="X12" s="30"/>
      <c r="Y12" s="30"/>
    </row>
    <row r="13" spans="2:25" ht="16.5" x14ac:dyDescent="0.25">
      <c r="B13" s="22" t="s">
        <v>4</v>
      </c>
      <c r="C13" s="26">
        <f>Apurimac!E10</f>
        <v>289507.8</v>
      </c>
      <c r="D13" s="47">
        <f>Apurimac!E15</f>
        <v>0.87597743480486534</v>
      </c>
      <c r="E13" s="26">
        <f>Apurimac!E18</f>
        <v>1641.664</v>
      </c>
      <c r="F13" s="26">
        <f>Apurimac!C10</f>
        <v>266622.7</v>
      </c>
      <c r="G13" s="47">
        <f>Apurimac!C15</f>
        <v>0.85372175737474709</v>
      </c>
      <c r="H13" s="26">
        <f>Apurimac!C18</f>
        <v>1494.941</v>
      </c>
      <c r="I13" s="47">
        <f t="shared" ref="I13:I17" si="4">C13/F13-1</f>
        <v>8.5833276761505983E-2</v>
      </c>
      <c r="J13" s="47">
        <f t="shared" si="3"/>
        <v>2.6069005783050381E-2</v>
      </c>
      <c r="K13" s="47">
        <f t="shared" si="3"/>
        <v>9.8146348250532922E-2</v>
      </c>
      <c r="N13" s="39">
        <f>Ayacucho!D10</f>
        <v>395192.2</v>
      </c>
      <c r="O13" s="40">
        <f t="shared" si="0"/>
        <v>0.11397887272492083</v>
      </c>
      <c r="P13" s="40">
        <f t="shared" si="1"/>
        <v>0.11389029997746646</v>
      </c>
      <c r="Q13" s="40">
        <f t="shared" si="2"/>
        <v>0.11121542930619813</v>
      </c>
      <c r="R13" s="39">
        <f>Ayacucho!E12</f>
        <v>360982.3</v>
      </c>
      <c r="S13" s="39">
        <f>Ayacucho!C12</f>
        <v>327102.2</v>
      </c>
      <c r="T13" s="30"/>
      <c r="U13" s="30"/>
      <c r="V13" s="30"/>
      <c r="W13" s="30"/>
      <c r="X13" s="30"/>
      <c r="Y13" s="30"/>
    </row>
    <row r="14" spans="2:25" ht="16.5" x14ac:dyDescent="0.25">
      <c r="B14" s="22" t="s">
        <v>5</v>
      </c>
      <c r="C14" s="26">
        <f>Ayacucho!E10</f>
        <v>407327.9</v>
      </c>
      <c r="D14" s="47">
        <f>Ayacucho!E15</f>
        <v>0.88622041357834802</v>
      </c>
      <c r="E14" s="26">
        <f>Ayacucho!E18</f>
        <v>1374.729</v>
      </c>
      <c r="F14" s="26">
        <f>Ayacucho!C10</f>
        <v>374657.3</v>
      </c>
      <c r="G14" s="47">
        <f>Ayacucho!C15</f>
        <v>0.87307040327253738</v>
      </c>
      <c r="H14" s="26">
        <f>Ayacucho!C18</f>
        <v>1394.6790000000001</v>
      </c>
      <c r="I14" s="47">
        <f t="shared" si="4"/>
        <v>8.7201290352543648E-2</v>
      </c>
      <c r="J14" s="47">
        <f t="shared" si="3"/>
        <v>1.5061798288569017E-2</v>
      </c>
      <c r="K14" s="47">
        <f t="shared" si="3"/>
        <v>-1.4304366811287772E-2</v>
      </c>
      <c r="N14" s="39">
        <f>Huancavelica!D10</f>
        <v>301376.59999999998</v>
      </c>
      <c r="O14" s="40">
        <f t="shared" si="0"/>
        <v>8.1951268367564931E-2</v>
      </c>
      <c r="P14" s="40">
        <f t="shared" si="1"/>
        <v>8.6853615481755242E-2</v>
      </c>
      <c r="Q14" s="40">
        <f t="shared" si="2"/>
        <v>8.0423915924495368E-2</v>
      </c>
      <c r="R14" s="39">
        <f>Huancavelica!E12</f>
        <v>268534.90000000002</v>
      </c>
      <c r="S14" s="39">
        <f>Huancavelica!C12</f>
        <v>249318.8</v>
      </c>
      <c r="T14" s="30"/>
      <c r="U14" s="30"/>
      <c r="V14" s="30"/>
      <c r="W14" s="30"/>
      <c r="X14" s="30"/>
      <c r="Y14" s="30"/>
    </row>
    <row r="15" spans="2:25" ht="16.5" x14ac:dyDescent="0.25">
      <c r="B15" s="22" t="s">
        <v>6</v>
      </c>
      <c r="C15" s="26">
        <f>Huancavelica!E10</f>
        <v>292870.40000000002</v>
      </c>
      <c r="D15" s="47">
        <f>Huancavelica!E15</f>
        <v>0.91690693221301978</v>
      </c>
      <c r="E15" s="26">
        <f>Huancavelica!E18</f>
        <v>1365.1980000000001</v>
      </c>
      <c r="F15" s="26">
        <f>Huancavelica!C10</f>
        <v>270928.3</v>
      </c>
      <c r="G15" s="47">
        <f>Huancavelica!C15</f>
        <v>0.92023904479524654</v>
      </c>
      <c r="H15" s="26">
        <f>Huancavelica!C18</f>
        <v>1122.723</v>
      </c>
      <c r="I15" s="47">
        <f t="shared" si="4"/>
        <v>8.0988586279100439E-2</v>
      </c>
      <c r="J15" s="47">
        <f t="shared" si="3"/>
        <v>-3.6209206738975208E-3</v>
      </c>
      <c r="K15" s="47">
        <f t="shared" si="3"/>
        <v>0.21597045753939326</v>
      </c>
      <c r="N15" s="39">
        <f>Huanuco!D10</f>
        <v>492224.2</v>
      </c>
      <c r="O15" s="40">
        <f t="shared" si="0"/>
        <v>0.13954065479989747</v>
      </c>
      <c r="P15" s="40">
        <f t="shared" si="1"/>
        <v>0.14185391764859845</v>
      </c>
      <c r="Q15" s="40">
        <f t="shared" si="2"/>
        <v>0.13728611558300996</v>
      </c>
      <c r="R15" s="39">
        <f>Huanuco!E12</f>
        <v>448078.6</v>
      </c>
      <c r="S15" s="39">
        <f>Huanuco!C12</f>
        <v>400462.3</v>
      </c>
      <c r="T15" s="30"/>
      <c r="U15" s="30"/>
      <c r="V15" s="30"/>
      <c r="W15" s="30"/>
      <c r="X15" s="30"/>
      <c r="Y15" s="30"/>
    </row>
    <row r="16" spans="2:25" ht="16.5" x14ac:dyDescent="0.25">
      <c r="B16" s="22" t="s">
        <v>7</v>
      </c>
      <c r="C16" s="26">
        <f>Huanuco!E10</f>
        <v>498678.4</v>
      </c>
      <c r="D16" s="47">
        <f>Huanuco!E15</f>
        <v>0.8985322003118642</v>
      </c>
      <c r="E16" s="26">
        <f>Huanuco!E18</f>
        <v>1417.5170000000001</v>
      </c>
      <c r="F16" s="26">
        <f>Huanuco!C10</f>
        <v>462483</v>
      </c>
      <c r="G16" s="47">
        <f>Huanuco!C15</f>
        <v>0.86589625997063668</v>
      </c>
      <c r="H16" s="26">
        <f>Huanuco!C18</f>
        <v>1404.296</v>
      </c>
      <c r="I16" s="47">
        <f t="shared" si="4"/>
        <v>7.8263201025767559E-2</v>
      </c>
      <c r="J16" s="47">
        <f t="shared" si="3"/>
        <v>3.7690358360404685E-2</v>
      </c>
      <c r="K16" s="47">
        <f t="shared" si="3"/>
        <v>9.414681804975622E-3</v>
      </c>
      <c r="N16" s="39">
        <f>Ica!D10</f>
        <v>430690.8</v>
      </c>
      <c r="O16" s="40">
        <f t="shared" si="0"/>
        <v>0.12952540472698032</v>
      </c>
      <c r="P16" s="40">
        <f t="shared" si="1"/>
        <v>0.12412062892317968</v>
      </c>
      <c r="Q16" s="40">
        <f t="shared" si="2"/>
        <v>0.13098206164067419</v>
      </c>
      <c r="R16" s="39">
        <f>Ica!E12</f>
        <v>318102.2</v>
      </c>
      <c r="S16" s="39">
        <f>Ica!C12</f>
        <v>270711.8</v>
      </c>
      <c r="T16" s="30"/>
      <c r="U16" s="30"/>
      <c r="V16" s="30"/>
      <c r="W16" s="30"/>
      <c r="X16" s="30"/>
      <c r="Y16" s="30"/>
    </row>
    <row r="17" spans="2:25" ht="16.5" x14ac:dyDescent="0.25">
      <c r="B17" s="22" t="s">
        <v>8</v>
      </c>
      <c r="C17" s="26">
        <f>Ica!E10</f>
        <v>462886.76</v>
      </c>
      <c r="D17" s="47">
        <f>Ica!E15</f>
        <v>0.68721386630285131</v>
      </c>
      <c r="E17" s="26">
        <f>Ica!E18</f>
        <v>1820.5820000000001</v>
      </c>
      <c r="F17" s="26">
        <f>Ica!C10</f>
        <v>441246.2</v>
      </c>
      <c r="G17" s="47">
        <f>Ica!C15</f>
        <v>0.61351644501414404</v>
      </c>
      <c r="H17" s="26">
        <f>Ica!C18</f>
        <v>1641.9849999999999</v>
      </c>
      <c r="I17" s="47">
        <f t="shared" si="4"/>
        <v>4.9044184403174373E-2</v>
      </c>
      <c r="J17" s="47">
        <f t="shared" si="3"/>
        <v>0.12012297614452416</v>
      </c>
      <c r="K17" s="47">
        <f t="shared" si="3"/>
        <v>0.10876895952155485</v>
      </c>
      <c r="N17" s="39">
        <f>Junin!D10</f>
        <v>746770.4</v>
      </c>
      <c r="O17" s="40">
        <f t="shared" ref="O17:O18" si="5">C18/C$20</f>
        <v>0.21641051494757813</v>
      </c>
      <c r="P17" s="40">
        <f t="shared" ref="P17:P18" si="6">N17/$N$19</f>
        <v>0.215211496761051</v>
      </c>
      <c r="Q17" s="40">
        <f t="shared" ref="Q17:Q18" si="7">F18/$F$20</f>
        <v>0.22316599712611748</v>
      </c>
      <c r="R17" s="39">
        <f>Junin!E12</f>
        <v>642271.30000000005</v>
      </c>
      <c r="S17" s="39">
        <f>Junin!C12</f>
        <v>604992.18000000005</v>
      </c>
      <c r="T17" s="30"/>
      <c r="U17" s="30"/>
      <c r="V17" s="30"/>
      <c r="W17" s="30"/>
      <c r="X17" s="30"/>
      <c r="Y17" s="30"/>
    </row>
    <row r="18" spans="2:25" ht="16.5" x14ac:dyDescent="0.25">
      <c r="B18" s="22" t="s">
        <v>24</v>
      </c>
      <c r="C18" s="26">
        <f>Junin!E10</f>
        <v>773389.3</v>
      </c>
      <c r="D18" s="47">
        <f>Junin!E15</f>
        <v>0.83046313156905582</v>
      </c>
      <c r="E18" s="26">
        <f>Junin!E18</f>
        <v>1649.0920000000001</v>
      </c>
      <c r="F18" s="26">
        <f>Junin!C10</f>
        <v>751791.1</v>
      </c>
      <c r="G18" s="47">
        <f>Junin!C15</f>
        <v>0.80473442689066166</v>
      </c>
      <c r="H18" s="26">
        <f>Junin!C18</f>
        <v>1539.2059999999999</v>
      </c>
      <c r="I18" s="47">
        <f t="shared" ref="I18:I19" si="8">C18/F18-1</f>
        <v>2.8728991338152321E-2</v>
      </c>
      <c r="J18" s="47">
        <f t="shared" ref="J18:J19" si="9">D18/G18-1</f>
        <v>3.1971671421844094E-2</v>
      </c>
      <c r="K18" s="47">
        <f t="shared" ref="K18:K19" si="10">E18/H18-1</f>
        <v>7.1391353723933015E-2</v>
      </c>
      <c r="N18" s="41">
        <f>Pasco!D10</f>
        <v>177246.5</v>
      </c>
      <c r="O18" s="40">
        <f t="shared" si="5"/>
        <v>4.973920605164478E-2</v>
      </c>
      <c r="P18" s="40">
        <f t="shared" si="6"/>
        <v>5.108060598097839E-2</v>
      </c>
      <c r="Q18" s="40">
        <f t="shared" si="7"/>
        <v>4.8155179324669367E-2</v>
      </c>
      <c r="R18" s="39">
        <f>Pasco!E12</f>
        <v>140365.4</v>
      </c>
      <c r="S18" s="41">
        <f>Pasco!C12</f>
        <v>126776.24</v>
      </c>
      <c r="T18" s="30"/>
      <c r="U18" s="30"/>
      <c r="V18" s="30"/>
      <c r="W18" s="30"/>
      <c r="X18" s="30"/>
      <c r="Y18" s="30"/>
    </row>
    <row r="19" spans="2:25" ht="16.5" x14ac:dyDescent="0.25">
      <c r="B19" s="22" t="s">
        <v>10</v>
      </c>
      <c r="C19" s="26">
        <f>Pasco!E10</f>
        <v>177753.7</v>
      </c>
      <c r="D19" s="47">
        <f>Pasco!E15</f>
        <v>0.78966232489112731</v>
      </c>
      <c r="E19" s="26">
        <f>Pasco!E18</f>
        <v>1695.2080000000001</v>
      </c>
      <c r="F19" s="26">
        <f>Pasco!C10</f>
        <v>162222.9</v>
      </c>
      <c r="G19" s="47">
        <f>Pasco!C15</f>
        <v>0.7814941047164119</v>
      </c>
      <c r="H19" s="26">
        <f>Pasco!C18</f>
        <v>1605.502</v>
      </c>
      <c r="I19" s="47">
        <f t="shared" si="8"/>
        <v>9.5737408220417874E-2</v>
      </c>
      <c r="J19" s="47">
        <f t="shared" si="9"/>
        <v>1.0452056036531987E-2</v>
      </c>
      <c r="K19" s="47">
        <f t="shared" si="10"/>
        <v>5.5874112894284789E-2</v>
      </c>
      <c r="N19" s="41">
        <f>SUM(N11:N18)</f>
        <v>3469937.3</v>
      </c>
      <c r="O19" s="40">
        <f>C20/C$20</f>
        <v>1</v>
      </c>
      <c r="P19" s="40">
        <f>N19/$N$19</f>
        <v>1</v>
      </c>
      <c r="Q19" s="40">
        <f>F20/$F$20</f>
        <v>1</v>
      </c>
      <c r="R19" s="39">
        <f>SUM(R11:R18)</f>
        <v>2978222.4</v>
      </c>
      <c r="S19" s="41">
        <f>SUM(S11:S18)</f>
        <v>2709661.0200000005</v>
      </c>
      <c r="T19" s="30"/>
      <c r="U19" s="30"/>
      <c r="V19" s="30"/>
      <c r="W19" s="30"/>
      <c r="X19" s="30"/>
      <c r="Y19" s="30"/>
    </row>
    <row r="20" spans="2:25" ht="16.5" x14ac:dyDescent="0.25">
      <c r="B20" s="24" t="s">
        <v>1</v>
      </c>
      <c r="C20" s="29">
        <f>SUM(C12:C19)</f>
        <v>3573714.0599999996</v>
      </c>
      <c r="D20" s="48">
        <f>R19/C20</f>
        <v>0.83336896852906028</v>
      </c>
      <c r="E20" s="29">
        <f>SUMPRODUCT(E12:E17,O11:O16)</f>
        <v>1139.3037428611792</v>
      </c>
      <c r="F20" s="29">
        <f>SUM(F12:F19)</f>
        <v>3368752.9000000004</v>
      </c>
      <c r="G20" s="48">
        <f>S19/F20</f>
        <v>0.80435137287748237</v>
      </c>
      <c r="H20" s="29">
        <f>SUMPRODUCT(Q11:Q16,H12:H17)</f>
        <v>1071.0394186475653</v>
      </c>
      <c r="I20" s="48">
        <f t="shared" ref="I20" si="11">C20/F20-1</f>
        <v>6.0841850407015396E-2</v>
      </c>
      <c r="J20" s="48">
        <f t="shared" ref="J20" si="12">D20/G20-1</f>
        <v>3.6075770652035377E-2</v>
      </c>
      <c r="K20" s="48">
        <f t="shared" ref="K20" si="13">E20/H20-1</f>
        <v>6.3736518960070931E-2</v>
      </c>
      <c r="T20" s="30"/>
      <c r="U20" s="30"/>
      <c r="V20" s="30"/>
      <c r="W20" s="30"/>
      <c r="X20" s="30"/>
      <c r="Y20" s="30"/>
    </row>
    <row r="21" spans="2:25" ht="6.75" customHeight="1" x14ac:dyDescent="0.25"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13.5" x14ac:dyDescent="0.25">
      <c r="B22" s="34" t="s">
        <v>25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ht="13.5" x14ac:dyDescent="0.25">
      <c r="B23" s="34" t="s">
        <v>26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2:25" x14ac:dyDescent="0.25"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13.5" x14ac:dyDescent="0.25">
      <c r="M25" s="34" t="s">
        <v>25</v>
      </c>
    </row>
    <row r="26" spans="2:25" ht="13.5" x14ac:dyDescent="0.25">
      <c r="M26" s="34" t="s">
        <v>26</v>
      </c>
    </row>
    <row r="32" spans="2:25" ht="16.5" x14ac:dyDescent="0.25">
      <c r="B32" s="18" t="s">
        <v>27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2:8" x14ac:dyDescent="0.25">
      <c r="E33" s="31">
        <f>+E38-C38</f>
        <v>204961.15999999922</v>
      </c>
    </row>
    <row r="34" spans="2:8" x14ac:dyDescent="0.25">
      <c r="C34" s="54" t="s">
        <v>28</v>
      </c>
      <c r="D34" s="54"/>
      <c r="E34" s="54"/>
    </row>
    <row r="35" spans="2:8" x14ac:dyDescent="0.25">
      <c r="B35" s="14"/>
      <c r="C35" s="16">
        <v>2019</v>
      </c>
      <c r="D35" s="16">
        <v>2021</v>
      </c>
      <c r="E35" s="16">
        <v>2022</v>
      </c>
      <c r="G35" s="16" t="s">
        <v>85</v>
      </c>
      <c r="H35" s="16" t="s">
        <v>86</v>
      </c>
    </row>
    <row r="36" spans="2:8" x14ac:dyDescent="0.25">
      <c r="B36" s="14" t="s">
        <v>29</v>
      </c>
      <c r="C36" s="26">
        <f>Áncash!C8+Apurimac!C8+Ayacucho!C8+Huancavelica!C8+Huanuco!C8+Ica!C8+Junin!C8+Pasco!C8</f>
        <v>4522257</v>
      </c>
      <c r="D36" s="26">
        <f>Áncash!D8+Apurimac!D8+Ayacucho!D8+Huancavelica!D8+Huanuco!D8+Ica!D8+Junin!D8+Pasco!D8</f>
        <v>4630275</v>
      </c>
      <c r="E36" s="26">
        <f>Áncash!E8+Apurimac!E8+Ayacucho!E8+Huancavelica!E8+Huanuco!E8+Ica!E8+Junin!E8+Pasco!E8</f>
        <v>4684218</v>
      </c>
      <c r="G36" s="15">
        <f>+E36/D36-1</f>
        <v>1.1650063981081038E-2</v>
      </c>
      <c r="H36" s="15">
        <f>+E36/C36-1</f>
        <v>3.5814196318342706E-2</v>
      </c>
    </row>
    <row r="37" spans="2:8" x14ac:dyDescent="0.25">
      <c r="B37" s="14" t="s">
        <v>30</v>
      </c>
      <c r="C37" s="26">
        <f>Áncash!C9+Apurimac!C9+Ayacucho!C9+Huancavelica!C9+Huanuco!C9+Ica!C9+Junin!C9+Pasco!C9</f>
        <v>3451557.0600000005</v>
      </c>
      <c r="D37" s="26">
        <f>Áncash!D9+Apurimac!D9+Ayacucho!D9+Huancavelica!D9+Huanuco!D9+Ica!D9+Junin!D9+Pasco!D9</f>
        <v>3581231.9</v>
      </c>
      <c r="E37" s="26">
        <f>Áncash!E9+Apurimac!E9+Ayacucho!E9+Huancavelica!E9+Huanuco!E9+Ica!E9+Junin!E9+Pasco!E9</f>
        <v>3671173</v>
      </c>
      <c r="G37" s="15">
        <f t="shared" ref="G37:G40" si="14">+E37/D37-1</f>
        <v>2.5114570212557252E-2</v>
      </c>
      <c r="H37" s="15">
        <f t="shared" ref="H37:H40" si="15">+E37/C37-1</f>
        <v>6.3628077468317779E-2</v>
      </c>
    </row>
    <row r="38" spans="2:8" x14ac:dyDescent="0.25">
      <c r="B38" s="14" t="s">
        <v>17</v>
      </c>
      <c r="C38" s="26">
        <f>Áncash!C10+Apurimac!C10+Ayacucho!C10+Huancavelica!C10+Huanuco!C10+Ica!C10+Junin!C10+Pasco!C10</f>
        <v>3368752.9000000004</v>
      </c>
      <c r="D38" s="26">
        <f>Áncash!D10+Apurimac!D10+Ayacucho!D10+Huancavelica!D10+Huanuco!D10+Ica!D10+Junin!D10+Pasco!D10</f>
        <v>3469937.3</v>
      </c>
      <c r="E38" s="26">
        <f>Áncash!E10+Apurimac!E10+Ayacucho!E10+Huancavelica!E10+Huanuco!E10+Ica!E10+Junin!E10+Pasco!E10</f>
        <v>3573714.0599999996</v>
      </c>
      <c r="F38" s="33">
        <f>+C38/C36</f>
        <v>0.74492734490764245</v>
      </c>
      <c r="G38" s="15">
        <f t="shared" si="14"/>
        <v>2.990738766374812E-2</v>
      </c>
      <c r="H38" s="15">
        <f t="shared" si="15"/>
        <v>6.0841850407015396E-2</v>
      </c>
    </row>
    <row r="39" spans="2:8" x14ac:dyDescent="0.25">
      <c r="B39" s="14" t="s">
        <v>31</v>
      </c>
      <c r="C39" s="26">
        <f>Áncash!C11+Apurimac!C11+Ayacucho!C11+Huancavelica!C11+Huanuco!C11+Ica!C11+Junin!C11+Pasco!C11</f>
        <v>82804.160000000062</v>
      </c>
      <c r="D39" s="26">
        <f>Áncash!D11+Apurimac!D11+Ayacucho!D11+Huancavelica!D11+Huanuco!D11+Ica!D11+Junin!D11+Pasco!D11</f>
        <v>111294.6</v>
      </c>
      <c r="E39" s="26">
        <f>Áncash!E11+Apurimac!E11+Ayacucho!E11+Huancavelica!E11+Huanuco!E11+Ica!E11+Junin!E11+Pasco!E11</f>
        <v>97458.939999999799</v>
      </c>
      <c r="G39" s="15">
        <f t="shared" si="14"/>
        <v>-0.12431564514361171</v>
      </c>
      <c r="H39" s="15">
        <f t="shared" si="15"/>
        <v>0.17698120480903046</v>
      </c>
    </row>
    <row r="40" spans="2:8" x14ac:dyDescent="0.25">
      <c r="B40" s="14" t="s">
        <v>32</v>
      </c>
      <c r="C40" s="26">
        <f>Áncash!C12+Apurimac!C12+Ayacucho!C12+Huancavelica!C12+Huanuco!C12+Ica!C12+Junin!C12+Pasco!C12</f>
        <v>2709661.0200000005</v>
      </c>
      <c r="D40" s="26">
        <f>Áncash!D12+Apurimac!D12+Ayacucho!D12+Huancavelica!D12+Huanuco!D12+Ica!D12+Junin!D12+Pasco!D12</f>
        <v>2957269.3000000003</v>
      </c>
      <c r="E40" s="26">
        <f>Áncash!E12+Apurimac!E12+Ayacucho!E12+Huancavelica!E12+Huanuco!E12+Ica!E12+Junin!E12+Pasco!E12</f>
        <v>2978222.4</v>
      </c>
      <c r="F40" s="31">
        <f>+E40-C40</f>
        <v>268561.37999999942</v>
      </c>
      <c r="G40" s="15">
        <f t="shared" si="14"/>
        <v>7.0852864160864115E-3</v>
      </c>
      <c r="H40" s="15">
        <f t="shared" si="15"/>
        <v>9.9112537700379644E-2</v>
      </c>
    </row>
    <row r="41" spans="2:8" x14ac:dyDescent="0.25">
      <c r="C41" s="27">
        <f>+C38/C36</f>
        <v>0.74492734490764245</v>
      </c>
      <c r="D41" s="27">
        <f t="shared" ref="D41" si="16">+D38/D36</f>
        <v>0.74940199016257125</v>
      </c>
      <c r="E41" s="27">
        <f>+E38/E36</f>
        <v>0.76292650342063495</v>
      </c>
    </row>
    <row r="42" spans="2:8" x14ac:dyDescent="0.25">
      <c r="B42" s="14" t="s">
        <v>33</v>
      </c>
      <c r="C42" s="15">
        <f>+C39/C38</f>
        <v>2.4580063441281209E-2</v>
      </c>
      <c r="D42" s="15">
        <f t="shared" ref="D42:E42" si="17">+D39/D38</f>
        <v>3.2073951307419878E-2</v>
      </c>
      <c r="E42" s="15">
        <f t="shared" si="17"/>
        <v>2.7271051450602012E-2</v>
      </c>
      <c r="G42" s="15">
        <f t="shared" ref="G42:G43" si="18">+E42/D42-1</f>
        <v>-0.14974456407891279</v>
      </c>
      <c r="H42" s="15">
        <f t="shared" ref="H42:H43" si="19">+E42/C42-1</f>
        <v>0.10947848103603341</v>
      </c>
    </row>
    <row r="43" spans="2:8" x14ac:dyDescent="0.25">
      <c r="B43" s="14" t="s">
        <v>34</v>
      </c>
      <c r="C43" s="15">
        <f>+C40/C38</f>
        <v>0.80435137287748237</v>
      </c>
      <c r="D43" s="15">
        <f t="shared" ref="D43:E43" si="20">+D40/D38</f>
        <v>0.85225439087905142</v>
      </c>
      <c r="E43" s="15">
        <f t="shared" si="20"/>
        <v>0.83336896852906028</v>
      </c>
      <c r="G43" s="15">
        <f t="shared" si="18"/>
        <v>-2.2159372309612735E-2</v>
      </c>
      <c r="H43" s="15">
        <f t="shared" si="19"/>
        <v>3.6075770652035377E-2</v>
      </c>
    </row>
    <row r="44" spans="2:8" x14ac:dyDescent="0.25">
      <c r="C44" s="20"/>
      <c r="D44" s="20"/>
      <c r="E44" s="20"/>
    </row>
    <row r="45" spans="2:8" x14ac:dyDescent="0.25">
      <c r="G45" s="16" t="s">
        <v>85</v>
      </c>
      <c r="H45" s="16" t="s">
        <v>86</v>
      </c>
    </row>
    <row r="46" spans="2:8" x14ac:dyDescent="0.25">
      <c r="B46" s="14" t="s">
        <v>35</v>
      </c>
      <c r="C46" s="26">
        <f>Áncash!C18*CENTRO!$Q$11+Apurimac!C18*CENTRO!$Q$12+CENTRO!$Q$13*Ayacucho!C18+CENTRO!$Q$14*Huancavelica!C18+CENTRO!$Q$15*Huanuco!C18+CENTRO!$Q$16*Ica!C18+CENTRO!$Q$17*Junin!C18+CENTRO!$Q$18*Pasco!C18</f>
        <v>1491.8510971361834</v>
      </c>
      <c r="D46" s="26">
        <f>Áncash!D18*CENTRO!$P$11+Apurimac!D18*CENTRO!$P$12+CENTRO!$P$13*Ayacucho!D18+CENTRO!$P$14*Huancavelica!D18+CENTRO!$P$15*Huanuco!D18+CENTRO!$P$16*Ica!D18+CENTRO!$P$17*Junin!D18+CENTRO!$P$18*Pasco!D18</f>
        <v>1432.2808556235873</v>
      </c>
      <c r="E46" s="26">
        <f>Áncash!E18*CENTRO!$O$11+Apurimac!E18*CENTRO!$O$12+CENTRO!$O$13*Ayacucho!E18+CENTRO!$O$14*Huancavelica!E18+CENTRO!$O$15*Huanuco!E18+CENTRO!$O$16*Ica!E18+CENTRO!$O$17*Junin!E18+CENTRO!$O$18*Pasco!E18</f>
        <v>1580.5028917895072</v>
      </c>
      <c r="G46" s="15">
        <f>+E46/D46-1</f>
        <v>0.10348671183026248</v>
      </c>
      <c r="H46" s="15">
        <f>+E46/C46-1</f>
        <v>5.9424023499063283E-2</v>
      </c>
    </row>
    <row r="47" spans="2:8" x14ac:dyDescent="0.25">
      <c r="B47" s="19" t="s">
        <v>36</v>
      </c>
      <c r="C47" s="26">
        <f>Áncash!C19*CENTRO!$Q$11+Apurimac!C19*CENTRO!$Q$12+CENTRO!$Q$13*Ayacucho!C19+CENTRO!$Q$14*Huancavelica!C19+CENTRO!$Q$15*Huanuco!C19+CENTRO!$Q$16*Ica!C19+CENTRO!$Q$17*Junin!C19+CENTRO!$Q$18*Pasco!C19</f>
        <v>2329.2153768405215</v>
      </c>
      <c r="D47" s="26">
        <f>Áncash!D19*CENTRO!$P$11+Apurimac!D19*CENTRO!$P$12+CENTRO!$P$13*Ayacucho!D19+CENTRO!$P$14*Huancavelica!D19+CENTRO!$P$15*Huanuco!D19+CENTRO!$P$16*Ica!D19+CENTRO!$P$17*Junin!D19+CENTRO!$P$18*Pasco!D19</f>
        <v>2445.7436038437354</v>
      </c>
      <c r="E47" s="26">
        <f>Áncash!E19*CENTRO!$O$11+Apurimac!E19*CENTRO!$O$12+CENTRO!$O$13*Ayacucho!E19+CENTRO!$O$14*Huancavelica!E19+CENTRO!$O$15*Huanuco!E19+CENTRO!$O$16*Ica!E19+CENTRO!$O$17*Junin!E19+CENTRO!$O$18*Pasco!E19</f>
        <v>2653.0138183651106</v>
      </c>
      <c r="F47" s="31"/>
      <c r="G47" s="15">
        <f t="shared" ref="G47:G48" si="21">+E47/D47-1</f>
        <v>8.4747319463752913E-2</v>
      </c>
      <c r="H47" s="15">
        <f t="shared" ref="H47:H48" si="22">+E47/C47-1</f>
        <v>0.13901610162122813</v>
      </c>
    </row>
    <row r="48" spans="2:8" x14ac:dyDescent="0.25">
      <c r="B48" s="19" t="s">
        <v>37</v>
      </c>
      <c r="C48" s="26">
        <f>Áncash!C20*CENTRO!$Q$11+Apurimac!C20*CENTRO!$Q$12+CENTRO!$Q$13*Ayacucho!C20+CENTRO!$Q$14*Huancavelica!C20+CENTRO!$Q$15*Huanuco!C20+CENTRO!$Q$16*Ica!C20+CENTRO!$Q$17*Junin!C20+CENTRO!$Q$18*Pasco!C20</f>
        <v>1143.3301170372395</v>
      </c>
      <c r="D48" s="26">
        <f>Áncash!D20*CENTRO!$P$11+Apurimac!D20*CENTRO!$P$12+CENTRO!$P$13*Ayacucho!D20+CENTRO!$P$14*Huancavelica!D20+CENTRO!$P$15*Huanuco!D20+CENTRO!$P$16*Ica!D20+CENTRO!$P$17*Junin!D20+CENTRO!$P$18*Pasco!D20</f>
        <v>1131.7349995605973</v>
      </c>
      <c r="E48" s="26">
        <f>Áncash!E20*CENTRO!$O$11+Apurimac!E20*CENTRO!$O$12+CENTRO!$O$13*Ayacucho!E20+CENTRO!$O$14*Huancavelica!E20+CENTRO!$O$15*Huanuco!E20+CENTRO!$O$16*Ica!E20+CENTRO!$O$17*Junin!E20+CENTRO!$O$18*Pasco!E20</f>
        <v>1245.8946267657184</v>
      </c>
      <c r="G48" s="15">
        <f t="shared" si="21"/>
        <v>0.10087134112618612</v>
      </c>
      <c r="H48" s="15">
        <f t="shared" si="22"/>
        <v>8.9706820628725037E-2</v>
      </c>
    </row>
    <row r="49" spans="2:25" x14ac:dyDescent="0.25">
      <c r="C49" s="27"/>
      <c r="E49" s="27">
        <f>+E48/C48-1</f>
        <v>8.9706820628725037E-2</v>
      </c>
    </row>
    <row r="50" spans="2:25" x14ac:dyDescent="0.25">
      <c r="E50" s="27" t="e">
        <f>+E49/C49-1</f>
        <v>#DIV/0!</v>
      </c>
    </row>
    <row r="51" spans="2:25" ht="16.5" x14ac:dyDescent="0.25">
      <c r="B51" s="18" t="s">
        <v>38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3" spans="2:25" x14ac:dyDescent="0.25">
      <c r="C53" s="55" t="s">
        <v>39</v>
      </c>
      <c r="D53" s="55"/>
      <c r="E53" s="12"/>
      <c r="F53" s="55" t="s">
        <v>40</v>
      </c>
      <c r="G53" s="55"/>
      <c r="H53" s="12"/>
      <c r="I53" s="55" t="s">
        <v>41</v>
      </c>
      <c r="J53" s="55"/>
    </row>
    <row r="54" spans="2:25" x14ac:dyDescent="0.25">
      <c r="C54" s="12">
        <v>2019</v>
      </c>
      <c r="D54" s="12">
        <v>2022</v>
      </c>
      <c r="E54" s="12"/>
      <c r="F54" s="12">
        <v>2019</v>
      </c>
      <c r="G54" s="12">
        <v>2022</v>
      </c>
      <c r="H54" s="12"/>
      <c r="I54" s="12">
        <v>2019</v>
      </c>
      <c r="J54" s="12">
        <v>2022</v>
      </c>
    </row>
    <row r="56" spans="2:25" x14ac:dyDescent="0.25">
      <c r="B56" s="12" t="s">
        <v>42</v>
      </c>
    </row>
    <row r="57" spans="2:25" x14ac:dyDescent="0.25">
      <c r="B57" s="1" t="s">
        <v>43</v>
      </c>
      <c r="C57" s="26">
        <f>Áncash!C29+Apurimac!C29+Ayacucho!C29+Huancavelica!C29+Huanuco!C29+Ica!C29+Junin!C29+Pasco!C29</f>
        <v>1876854.0200000003</v>
      </c>
      <c r="D57" s="26">
        <f>Áncash!D29+Apurimac!D29+Ayacucho!D29+Huancavelica!D29+Huanuco!D29+Ica!D29+Junin!D29+Pasco!D29</f>
        <v>1997294.06</v>
      </c>
      <c r="E57" s="27">
        <f>+D57/$E$38</f>
        <v>0.55888468592252183</v>
      </c>
      <c r="F57" s="26">
        <f>Áncash!F29+Apurimac!F29+Ayacucho!F29+Huancavelica!F29+Huanuco!F29+Ica!F29+Junin!F29+Pasco!F29</f>
        <v>1459023.49</v>
      </c>
      <c r="G57" s="26">
        <f>Áncash!G29+Apurimac!G29+Ayacucho!G29+Huancavelica!G29+Huanuco!G29+Ica!G29+Junin!G29+Pasco!G29</f>
        <v>1620977.84</v>
      </c>
      <c r="H57" s="27">
        <f>+G57/$E$40</f>
        <v>0.54427696198913822</v>
      </c>
      <c r="I57" s="15">
        <f>F57/C57</f>
        <v>0.77737718248327048</v>
      </c>
      <c r="J57" s="15">
        <f>G57/D57</f>
        <v>0.81158697282662529</v>
      </c>
    </row>
    <row r="58" spans="2:25" x14ac:dyDescent="0.25">
      <c r="B58" s="1" t="s">
        <v>44</v>
      </c>
      <c r="C58" s="26">
        <f>Áncash!C30+Apurimac!C30+Ayacucho!C30+Huancavelica!C30+Huanuco!C30+Ica!C30+Junin!C30+Pasco!C30</f>
        <v>1491898.9800000002</v>
      </c>
      <c r="D58" s="26">
        <f>Áncash!D30+Apurimac!D30+Ayacucho!D30+Huancavelica!D30+Huanuco!D30+Ica!D30+Junin!D30+Pasco!D30</f>
        <v>1576420.11</v>
      </c>
      <c r="E58" s="27">
        <f>+D58/$E$38</f>
        <v>0.44111534485778092</v>
      </c>
      <c r="F58" s="26">
        <f>Áncash!F30+Apurimac!F30+Ayacucho!F30+Huancavelica!F30+Huanuco!F30+Ica!F30+Junin!F30+Pasco!F30</f>
        <v>1250637.71</v>
      </c>
      <c r="G58" s="26">
        <f>Áncash!G30+Apurimac!G30+Ayacucho!G30+Huancavelica!G30+Huanuco!G30+Ica!G30+Junin!G30+Pasco!G30</f>
        <v>1357244.48</v>
      </c>
      <c r="H58" s="27">
        <f>+G58/$E$40</f>
        <v>0.45572301114920094</v>
      </c>
      <c r="I58" s="15">
        <f>F58/C58</f>
        <v>0.83828578661539122</v>
      </c>
      <c r="J58" s="15">
        <f>G58/D58</f>
        <v>0.86096623063251831</v>
      </c>
    </row>
    <row r="60" spans="2:25" x14ac:dyDescent="0.25">
      <c r="B60" s="12" t="s">
        <v>45</v>
      </c>
    </row>
    <row r="61" spans="2:25" x14ac:dyDescent="0.25">
      <c r="B61" s="1" t="s">
        <v>46</v>
      </c>
      <c r="C61" s="26">
        <f>Áncash!C33+Apurimac!C33+Ayacucho!C33+Huancavelica!C33+Huanuco!C33+Ica!C33+Junin!C33+Pasco!C33</f>
        <v>2016135.91</v>
      </c>
      <c r="D61" s="26">
        <f>Áncash!D33+Apurimac!D33+Ayacucho!D33+Huancavelica!D33+Huanuco!D33+Ica!D33+Junin!D33+Pasco!D33</f>
        <v>2192799.65</v>
      </c>
      <c r="E61" s="27">
        <f>+D61/$E$38</f>
        <v>0.61359124238384088</v>
      </c>
      <c r="F61" s="26">
        <f>Áncash!F33+Apurimac!F33+Ayacucho!F33+Huancavelica!F33+Huanuco!F33+Ica!F33+Junin!F33+Pasco!F33</f>
        <v>1424764.28</v>
      </c>
      <c r="G61" s="26">
        <f>Áncash!G33+Apurimac!G33+Ayacucho!G33+Huancavelica!G33+Huanuco!G33+Ica!G33+Junin!G33+Pasco!G33</f>
        <v>1657680.5</v>
      </c>
      <c r="H61" s="27">
        <f>+G61/$E$40</f>
        <v>0.55660064204741733</v>
      </c>
      <c r="I61" s="15">
        <f>F61/C61</f>
        <v>0.70668067213782237</v>
      </c>
      <c r="J61" s="15">
        <f>G61/D61</f>
        <v>0.75596532496710311</v>
      </c>
    </row>
    <row r="62" spans="2:25" x14ac:dyDescent="0.25">
      <c r="B62" s="1" t="s">
        <v>47</v>
      </c>
      <c r="C62" s="26">
        <f>Áncash!C34+Apurimac!C34+Ayacucho!C34+Huancavelica!C34+Huanuco!C34+Ica!C34+Junin!C34+Pasco!C34</f>
        <v>1352616.9599999997</v>
      </c>
      <c r="D62" s="26">
        <f>Áncash!D34+Apurimac!D34+Ayacucho!D34+Huancavelica!D34+Huanuco!D34+Ica!D34+Junin!D34+Pasco!D34</f>
        <v>1380914.46</v>
      </c>
      <c r="E62" s="27">
        <f>+D62/$E$38</f>
        <v>0.38640877160720577</v>
      </c>
      <c r="F62" s="26">
        <f>Áncash!F34+Apurimac!F34+Ayacucho!F34+Huancavelica!F34+Huanuco!F34+Ica!F34+Junin!F34+Pasco!F34</f>
        <v>1284896.8499999999</v>
      </c>
      <c r="G62" s="26">
        <f>Áncash!G34+Apurimac!G34+Ayacucho!G34+Huancavelica!G34+Huanuco!G34+Ica!G34+Junin!G34+Pasco!G34</f>
        <v>1320542.04</v>
      </c>
      <c r="H62" s="27">
        <f>+G62/$E$40</f>
        <v>0.44339940496048919</v>
      </c>
      <c r="I62" s="15">
        <f>F62/C62</f>
        <v>0.94993400792490446</v>
      </c>
      <c r="J62" s="15">
        <f>G62/D62</f>
        <v>0.95628084016152604</v>
      </c>
    </row>
    <row r="64" spans="2:25" x14ac:dyDescent="0.25">
      <c r="B64" s="12" t="s">
        <v>48</v>
      </c>
    </row>
    <row r="65" spans="2:10" x14ac:dyDescent="0.2">
      <c r="B65" s="35" t="s">
        <v>80</v>
      </c>
      <c r="C65" s="26">
        <v>1452174.17</v>
      </c>
      <c r="D65" s="26">
        <v>1589070.5799999998</v>
      </c>
      <c r="E65" s="27"/>
      <c r="F65" s="26">
        <v>1376579.98</v>
      </c>
      <c r="G65" s="26">
        <v>1497632.4300000002</v>
      </c>
      <c r="H65" s="27">
        <f t="shared" ref="H65:H70" si="23">+G65/$E$40</f>
        <v>0.50286117987696288</v>
      </c>
      <c r="I65" s="15">
        <f>F65/C65</f>
        <v>0.94794412986976628</v>
      </c>
      <c r="J65" s="15">
        <f>G65/D65</f>
        <v>0.94245809396332814</v>
      </c>
    </row>
    <row r="66" spans="2:10" x14ac:dyDescent="0.2">
      <c r="B66" s="35" t="s">
        <v>49</v>
      </c>
      <c r="C66" s="26">
        <v>508623.73499999993</v>
      </c>
      <c r="D66" s="26">
        <v>517631.23599999998</v>
      </c>
      <c r="E66" s="27"/>
      <c r="F66" s="26">
        <v>403722.74</v>
      </c>
      <c r="G66" s="26">
        <v>429091.74</v>
      </c>
      <c r="H66" s="27">
        <f t="shared" si="23"/>
        <v>0.14407645983725056</v>
      </c>
      <c r="I66" s="15">
        <f t="shared" ref="I66:J71" si="24">F66/C66</f>
        <v>0.79375521081413958</v>
      </c>
      <c r="J66" s="15">
        <f t="shared" si="24"/>
        <v>0.82895256344228807</v>
      </c>
    </row>
    <row r="67" spans="2:10" x14ac:dyDescent="0.2">
      <c r="B67" s="35" t="s">
        <v>81</v>
      </c>
      <c r="C67" s="26">
        <v>175429.65600000002</v>
      </c>
      <c r="D67" s="26">
        <v>244406.41</v>
      </c>
      <c r="E67" s="27"/>
      <c r="F67" s="26">
        <v>153183.136</v>
      </c>
      <c r="G67" s="26">
        <v>219451.11099999998</v>
      </c>
      <c r="H67" s="27">
        <f t="shared" si="23"/>
        <v>7.3685266419324491E-2</v>
      </c>
      <c r="I67" s="15">
        <f t="shared" si="24"/>
        <v>0.87318837357806811</v>
      </c>
      <c r="J67" s="15">
        <f t="shared" si="24"/>
        <v>0.89789425326447037</v>
      </c>
    </row>
    <row r="68" spans="2:10" x14ac:dyDescent="0.2">
      <c r="B68" s="35" t="s">
        <v>82</v>
      </c>
      <c r="C68" s="26">
        <v>223143.40899999999</v>
      </c>
      <c r="D68" s="26">
        <v>240563.88800000001</v>
      </c>
      <c r="E68" s="27"/>
      <c r="F68" s="26">
        <v>192726.59300000002</v>
      </c>
      <c r="G68" s="26">
        <v>221071.049</v>
      </c>
      <c r="H68" s="27">
        <f t="shared" si="23"/>
        <v>7.4229194233446094E-2</v>
      </c>
      <c r="I68" s="15">
        <f t="shared" si="24"/>
        <v>0.86368938192568367</v>
      </c>
      <c r="J68" s="15">
        <f t="shared" si="24"/>
        <v>0.91897021966987824</v>
      </c>
    </row>
    <row r="69" spans="2:10" x14ac:dyDescent="0.2">
      <c r="B69" s="35" t="s">
        <v>83</v>
      </c>
      <c r="C69" s="26">
        <v>203672.25099999999</v>
      </c>
      <c r="D69" s="26">
        <v>220993.595</v>
      </c>
      <c r="E69" s="27"/>
      <c r="F69" s="26">
        <v>185322.29499999998</v>
      </c>
      <c r="G69" s="26">
        <v>201766.45799999998</v>
      </c>
      <c r="H69" s="27">
        <f t="shared" si="23"/>
        <v>6.7747277033441147E-2</v>
      </c>
      <c r="I69" s="15">
        <f t="shared" si="24"/>
        <v>0.90990448669416435</v>
      </c>
      <c r="J69" s="15">
        <f t="shared" si="24"/>
        <v>0.91299685857411383</v>
      </c>
    </row>
    <row r="70" spans="2:10" x14ac:dyDescent="0.2">
      <c r="B70" s="35" t="s">
        <v>84</v>
      </c>
      <c r="C70" s="26">
        <v>200433.2801</v>
      </c>
      <c r="D70" s="26">
        <v>190295.07060000001</v>
      </c>
      <c r="E70" s="27"/>
      <c r="F70" s="26">
        <v>129884.00099999997</v>
      </c>
      <c r="G70" s="26">
        <v>130143.9862</v>
      </c>
      <c r="H70" s="27">
        <f t="shared" si="23"/>
        <v>4.369854521274167E-2</v>
      </c>
      <c r="I70" s="15">
        <f t="shared" si="24"/>
        <v>0.64801614250486927</v>
      </c>
      <c r="J70" s="15">
        <f t="shared" si="24"/>
        <v>0.68390623987082932</v>
      </c>
    </row>
    <row r="71" spans="2:10" x14ac:dyDescent="0.2">
      <c r="B71" s="35" t="s">
        <v>50</v>
      </c>
      <c r="C71" s="26">
        <v>605276.53</v>
      </c>
      <c r="D71" s="26">
        <v>570753.32999999996</v>
      </c>
      <c r="E71" s="27"/>
      <c r="F71" s="26">
        <v>268242.13799999998</v>
      </c>
      <c r="G71" s="26">
        <v>279065.57699999999</v>
      </c>
      <c r="H71" s="27">
        <f t="shared" ref="H71" si="25">+G71/$E$40</f>
        <v>9.3702061001220055E-2</v>
      </c>
      <c r="I71" s="15">
        <f t="shared" si="24"/>
        <v>0.4431728717450848</v>
      </c>
      <c r="J71" s="15">
        <f t="shared" si="24"/>
        <v>0.48894252969141677</v>
      </c>
    </row>
    <row r="73" spans="2:10" x14ac:dyDescent="0.25">
      <c r="B73" s="12" t="s">
        <v>51</v>
      </c>
    </row>
    <row r="74" spans="2:10" x14ac:dyDescent="0.25">
      <c r="B74" s="1" t="s">
        <v>52</v>
      </c>
      <c r="C74" s="26">
        <f>Áncash!C46+Apurimac!C46+Ayacucho!C46+Huancavelica!C46+Huanuco!C46+Ica!C46+Junin!C46+Pasco!C46</f>
        <v>2669147.0999999996</v>
      </c>
      <c r="D74" s="26">
        <f>Áncash!D46+Apurimac!D46+Ayacucho!D46+Huancavelica!D46+Huanuco!D46+Ica!D46+Junin!D46+Pasco!D46</f>
        <v>2738006.2</v>
      </c>
      <c r="E74" s="27">
        <f>+D74/$E$38</f>
        <v>0.76615144749437525</v>
      </c>
      <c r="F74" s="26">
        <f>Áncash!F46+Apurimac!F46+Ayacucho!F46+Huancavelica!F46+Huanuco!F46+Ica!F46+Junin!F46+Pasco!F46</f>
        <v>2026128.8749999998</v>
      </c>
      <c r="G74" s="26">
        <f>Áncash!G46+Apurimac!G46+Ayacucho!G46+Huancavelica!G46+Huanuco!G46+Ica!G46+Junin!G46+Pasco!G46</f>
        <v>2168689.2719999999</v>
      </c>
      <c r="H74" s="27">
        <f t="shared" ref="H74:H76" si="26">+G74/$E$40</f>
        <v>0.72818244601209092</v>
      </c>
      <c r="I74" s="15">
        <f t="shared" ref="I74:J76" si="27">F74/C74</f>
        <v>0.75909224898095728</v>
      </c>
      <c r="J74" s="15">
        <f t="shared" si="27"/>
        <v>0.79206879516927309</v>
      </c>
    </row>
    <row r="75" spans="2:10" x14ac:dyDescent="0.25">
      <c r="B75" s="1" t="s">
        <v>53</v>
      </c>
      <c r="C75" s="26">
        <f>Áncash!C47+Apurimac!C47+Ayacucho!C47+Huancavelica!C47+Huanuco!C47+Ica!C47+Junin!C47+Pasco!C47</f>
        <v>603022.37399999995</v>
      </c>
      <c r="D75" s="26">
        <f>Áncash!D47+Apurimac!D47+Ayacucho!D47+Huancavelica!D47+Huanuco!D47+Ica!D47+Junin!D47+Pasco!D47</f>
        <v>660331.80000000005</v>
      </c>
      <c r="E75" s="27">
        <f t="shared" ref="E75:E76" si="28">+D75/$E$38</f>
        <v>0.18477465989542546</v>
      </c>
      <c r="F75" s="26">
        <f>Áncash!F47+Apurimac!F47+Ayacucho!F47+Huancavelica!F47+Huanuco!F47+Ica!F47+Junin!F47+Pasco!F47</f>
        <v>588089.06700000004</v>
      </c>
      <c r="G75" s="26">
        <f>Áncash!G47+Apurimac!G47+Ayacucho!G47+Huancavelica!G47+Huanuco!G47+Ica!G47+Junin!G47+Pasco!G47</f>
        <v>634711.37340000004</v>
      </c>
      <c r="H75" s="27">
        <f t="shared" si="26"/>
        <v>0.21311752050484881</v>
      </c>
      <c r="I75" s="15">
        <f t="shared" si="27"/>
        <v>0.97523589895853535</v>
      </c>
      <c r="J75" s="15">
        <f t="shared" si="27"/>
        <v>0.96120067729586856</v>
      </c>
    </row>
    <row r="76" spans="2:10" x14ac:dyDescent="0.25">
      <c r="B76" s="1" t="s">
        <v>54</v>
      </c>
      <c r="C76" s="26">
        <f>Áncash!C48+Apurimac!C48+Ayacucho!C48+Huancavelica!C48+Huanuco!C48+Ica!C48+Junin!C48+Pasco!C48</f>
        <v>96583.528900000019</v>
      </c>
      <c r="D76" s="26">
        <f>Áncash!D48+Apurimac!D48+Ayacucho!D48+Huancavelica!D48+Huanuco!D48+Ica!D48+Junin!D48+Pasco!D48</f>
        <v>175376.09399999998</v>
      </c>
      <c r="E76" s="27">
        <f t="shared" si="28"/>
        <v>4.9073902124111182E-2</v>
      </c>
      <c r="F76" s="26">
        <f>Áncash!F48+Apurimac!F48+Ayacucho!F48+Huancavelica!F48+Huanuco!F48+Ica!F48+Junin!F48+Pasco!F48</f>
        <v>95443.18700000002</v>
      </c>
      <c r="G76" s="26">
        <f>Áncash!G48+Apurimac!G48+Ayacucho!G48+Huancavelica!G48+Huanuco!G48+Ica!G48+Junin!G48+Pasco!G48</f>
        <v>174821.584</v>
      </c>
      <c r="H76" s="27">
        <f t="shared" si="26"/>
        <v>5.86999762005685E-2</v>
      </c>
      <c r="I76" s="15">
        <f t="shared" si="27"/>
        <v>0.98819320527022081</v>
      </c>
      <c r="J76" s="15">
        <f t="shared" si="27"/>
        <v>0.99683816655193624</v>
      </c>
    </row>
    <row r="78" spans="2:10" x14ac:dyDescent="0.25">
      <c r="B78" s="12" t="s">
        <v>55</v>
      </c>
    </row>
    <row r="79" spans="2:10" x14ac:dyDescent="0.25">
      <c r="B79" s="1" t="s">
        <v>56</v>
      </c>
      <c r="C79" s="26">
        <f>Áncash!C51+Apurimac!C51+Ayacucho!C51+Huancavelica!C51+Huanuco!C51+Ica!C51+Junin!C51+Pasco!C51</f>
        <v>3035406.15</v>
      </c>
      <c r="D79" s="26">
        <f>Áncash!D51+Apurimac!D51+Ayacucho!D51+Huancavelica!D51+Huanuco!D51+Ica!D51+Junin!D51+Pasco!D51</f>
        <v>3189473.2399999998</v>
      </c>
      <c r="E79" s="27">
        <f>+D79/$E$38</f>
        <v>0.89248137552448725</v>
      </c>
      <c r="F79" s="26">
        <f>Áncash!F51+Apurimac!F51+Ayacucho!F51+Huancavelica!F51+Huanuco!F51+Ica!F51+Junin!F51+Pasco!F51</f>
        <v>2401091.29</v>
      </c>
      <c r="G79" s="26">
        <f>Áncash!G51+Apurimac!G51+Ayacucho!G51+Huancavelica!G51+Huanuco!G51+Ica!G51+Junin!G51+Pasco!G51</f>
        <v>2625555.6999999997</v>
      </c>
      <c r="H79" s="27">
        <f t="shared" ref="H79:H81" si="29">+G79/$E$40</f>
        <v>0.88158483396001586</v>
      </c>
      <c r="I79" s="15">
        <f t="shared" ref="I79:J81" si="30">F79/C79</f>
        <v>0.79102801119382327</v>
      </c>
      <c r="J79" s="15">
        <f t="shared" si="30"/>
        <v>0.82319414600261698</v>
      </c>
    </row>
    <row r="80" spans="2:10" x14ac:dyDescent="0.25">
      <c r="B80" s="1" t="s">
        <v>57</v>
      </c>
      <c r="C80" s="26">
        <f>Áncash!C52+Apurimac!C52+Ayacucho!C52+Huancavelica!C52+Huanuco!C52+Ica!C52+Junin!C52+Pasco!C52</f>
        <v>969057.73300000001</v>
      </c>
      <c r="D80" s="26">
        <f>Áncash!D52+Apurimac!D52+Ayacucho!D52+Huancavelica!D52+Huanuco!D52+Ica!D52+Junin!D52+Pasco!D52</f>
        <v>1768321.2169999999</v>
      </c>
      <c r="E80" s="27">
        <f>+D80/$E$38</f>
        <v>0.49481329152562364</v>
      </c>
      <c r="F80" s="26">
        <f>Áncash!F52+Apurimac!F52+Ayacucho!F52+Huancavelica!F52+Huanuco!F52+Ica!F52+Junin!F52+Pasco!F52</f>
        <v>554831.8432</v>
      </c>
      <c r="G80" s="26">
        <f>Áncash!G52+Apurimac!G52+Ayacucho!G52+Huancavelica!G52+Huanuco!G52+Ica!G52+Junin!G52+Pasco!G52</f>
        <v>1268161.0430000001</v>
      </c>
      <c r="H80" s="27">
        <f t="shared" si="29"/>
        <v>0.42581139776532473</v>
      </c>
      <c r="I80" s="15">
        <f t="shared" si="30"/>
        <v>0.57254776914307948</v>
      </c>
      <c r="J80" s="15">
        <f t="shared" si="30"/>
        <v>0.71715536227714682</v>
      </c>
    </row>
    <row r="81" spans="2:10" x14ac:dyDescent="0.25">
      <c r="B81" s="1" t="s">
        <v>58</v>
      </c>
      <c r="C81" s="26">
        <f>Áncash!C53+Apurimac!C53+Ayacucho!C53+Huancavelica!C53+Huanuco!C53+Ica!C53+Junin!C53+Pasco!C53</f>
        <v>3176642.46</v>
      </c>
      <c r="D81" s="26">
        <f>Áncash!D53+Apurimac!D53+Ayacucho!D53+Huancavelica!D53+Huanuco!D53+Ica!D53+Junin!D53+Pasco!D53</f>
        <v>3354824.44</v>
      </c>
      <c r="E81" s="27">
        <f t="shared" ref="E81" si="31">+D81/$E$38</f>
        <v>0.93875010246342994</v>
      </c>
      <c r="F81" s="26">
        <f>Áncash!F53+Apurimac!F53+Ayacucho!F53+Huancavelica!F53+Huanuco!F53+Ica!F53+Junin!F53+Pasco!F53</f>
        <v>2521606.6999999997</v>
      </c>
      <c r="G81" s="26">
        <f>Áncash!G53+Apurimac!G53+Ayacucho!G53+Huancavelica!G53+Huanuco!G53+Ica!G53+Junin!G53+Pasco!G53</f>
        <v>2767310.43</v>
      </c>
      <c r="H81" s="27">
        <f t="shared" si="29"/>
        <v>0.92918192744772865</v>
      </c>
      <c r="I81" s="15">
        <f t="shared" si="30"/>
        <v>0.79379619574813587</v>
      </c>
      <c r="J81" s="15">
        <f t="shared" si="30"/>
        <v>0.82487488674668186</v>
      </c>
    </row>
    <row r="84" spans="2:10" x14ac:dyDescent="0.25">
      <c r="D84" s="33">
        <f>+D79/C79-1</f>
        <v>5.0756663980535244E-2</v>
      </c>
      <c r="G84" s="33">
        <f>+G79/F79-1</f>
        <v>9.3484329785728182E-2</v>
      </c>
    </row>
    <row r="85" spans="2:10" x14ac:dyDescent="0.25">
      <c r="D85" s="33">
        <f t="shared" ref="D85:D86" si="32">+D80/C80-1</f>
        <v>0.82478417619727096</v>
      </c>
      <c r="G85" s="33">
        <f>+G80/F80-1</f>
        <v>1.285667375696868</v>
      </c>
    </row>
    <row r="86" spans="2:10" x14ac:dyDescent="0.25">
      <c r="D86" s="33">
        <f t="shared" si="32"/>
        <v>5.6091292061870801E-2</v>
      </c>
      <c r="G86" s="33">
        <f t="shared" ref="G86" si="33">+G81/F81-1</f>
        <v>9.7439354836739822E-2</v>
      </c>
    </row>
  </sheetData>
  <mergeCells count="13">
    <mergeCell ref="B10:B11"/>
    <mergeCell ref="M6:S6"/>
    <mergeCell ref="B7:K7"/>
    <mergeCell ref="B8:K8"/>
    <mergeCell ref="B1:X1"/>
    <mergeCell ref="B2:X2"/>
    <mergeCell ref="C34:E34"/>
    <mergeCell ref="C53:D53"/>
    <mergeCell ref="F53:G53"/>
    <mergeCell ref="I53:J53"/>
    <mergeCell ref="C10:E10"/>
    <mergeCell ref="F10:H10"/>
    <mergeCell ref="I10:K10"/>
  </mergeCells>
  <conditionalFormatting sqref="J66:J7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{823C3F82-2CB4-4752-9815-6238DC184C55}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3C3F82-2CB4-4752-9815-6238DC184C5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J66:J71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09FD-8B92-4417-95D4-EF5274DFD790}">
  <dimension ref="B1:X56"/>
  <sheetViews>
    <sheetView showGridLines="0" zoomScaleNormal="100" workbookViewId="0">
      <pane ySplit="1" topLeftCell="A2" activePane="bottomLeft" state="frozen"/>
      <selection activeCell="M6" sqref="M6:S26"/>
      <selection pane="bottomLeft" activeCell="K37" sqref="K37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59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54" t="s">
        <v>28</v>
      </c>
      <c r="D6" s="54"/>
      <c r="E6" s="54"/>
    </row>
    <row r="7" spans="2:24" x14ac:dyDescent="0.25">
      <c r="B7" s="14"/>
      <c r="C7" s="16">
        <v>2019</v>
      </c>
      <c r="D7" s="16">
        <v>2021</v>
      </c>
      <c r="E7" s="16">
        <v>2022</v>
      </c>
      <c r="G7" s="16" t="s">
        <v>85</v>
      </c>
      <c r="H7" s="16" t="s">
        <v>86</v>
      </c>
    </row>
    <row r="8" spans="2:24" x14ac:dyDescent="0.25">
      <c r="B8" s="14" t="s">
        <v>29</v>
      </c>
      <c r="C8" s="26">
        <v>869745</v>
      </c>
      <c r="D8" s="26">
        <v>886471</v>
      </c>
      <c r="E8" s="26">
        <v>894821</v>
      </c>
      <c r="G8" s="15">
        <f>+E8/D8-1</f>
        <v>9.4193718689048467E-3</v>
      </c>
      <c r="H8" s="15">
        <f>+E8/C8-1</f>
        <v>2.8831439099965994E-2</v>
      </c>
    </row>
    <row r="9" spans="2:24" x14ac:dyDescent="0.25">
      <c r="B9" s="14" t="s">
        <v>30</v>
      </c>
      <c r="C9" s="26">
        <v>655161.1</v>
      </c>
      <c r="D9" s="26">
        <v>667469.6</v>
      </c>
      <c r="E9" s="26">
        <v>693395.1</v>
      </c>
      <c r="G9" s="15">
        <f t="shared" ref="G9:G12" si="0">+E9/D9-1</f>
        <v>3.8841469334333745E-2</v>
      </c>
      <c r="H9" s="15">
        <f t="shared" ref="H9:H12" si="1">+E9/C9-1</f>
        <v>5.8358165648113136E-2</v>
      </c>
    </row>
    <row r="10" spans="2:24" x14ac:dyDescent="0.25">
      <c r="B10" s="14" t="s">
        <v>17</v>
      </c>
      <c r="C10" s="26">
        <v>638801.4</v>
      </c>
      <c r="D10" s="26">
        <v>640777.1</v>
      </c>
      <c r="E10" s="26">
        <v>671299.8</v>
      </c>
      <c r="G10" s="15">
        <f t="shared" si="0"/>
        <v>4.7633880798799044E-2</v>
      </c>
      <c r="H10" s="15">
        <f t="shared" si="1"/>
        <v>5.0874027514654863E-2</v>
      </c>
    </row>
    <row r="11" spans="2:24" x14ac:dyDescent="0.25">
      <c r="B11" s="14" t="s">
        <v>31</v>
      </c>
      <c r="C11" s="26">
        <v>16359.699999999953</v>
      </c>
      <c r="D11" s="26">
        <v>26692.5</v>
      </c>
      <c r="E11" s="26">
        <v>22095.29999999993</v>
      </c>
      <c r="G11" s="15">
        <f t="shared" si="0"/>
        <v>-0.17222815397583857</v>
      </c>
      <c r="H11" s="15">
        <f t="shared" si="1"/>
        <v>0.35059322603715182</v>
      </c>
    </row>
    <row r="12" spans="2:24" x14ac:dyDescent="0.25">
      <c r="B12" s="14" t="s">
        <v>32</v>
      </c>
      <c r="C12" s="32">
        <v>502675.9</v>
      </c>
      <c r="D12" s="32">
        <v>533657.9</v>
      </c>
      <c r="E12" s="32">
        <v>546285.4</v>
      </c>
      <c r="F12" s="31">
        <f>+E12-C12</f>
        <v>43609.5</v>
      </c>
      <c r="G12" s="15">
        <f t="shared" si="0"/>
        <v>2.3662162595175618E-2</v>
      </c>
      <c r="H12" s="15">
        <f t="shared" si="1"/>
        <v>8.6754706163553852E-2</v>
      </c>
    </row>
    <row r="14" spans="2:24" x14ac:dyDescent="0.25">
      <c r="B14" s="14" t="s">
        <v>33</v>
      </c>
      <c r="C14" s="15">
        <f>+C11/C10</f>
        <v>2.5609993966825922E-2</v>
      </c>
      <c r="D14" s="15">
        <f t="shared" ref="D14:E14" si="2">+D11/D10</f>
        <v>4.1656451205887353E-2</v>
      </c>
      <c r="E14" s="15">
        <f t="shared" si="2"/>
        <v>3.2914206141577772E-2</v>
      </c>
      <c r="G14" s="15">
        <f t="shared" ref="G14:G15" si="3">+E14/D14-1</f>
        <v>-0.20986533444966216</v>
      </c>
      <c r="H14" s="15">
        <f t="shared" ref="H14:H15" si="4">+E14/C14-1</f>
        <v>0.28520944535220938</v>
      </c>
    </row>
    <row r="15" spans="2:24" x14ac:dyDescent="0.25">
      <c r="B15" s="14" t="s">
        <v>34</v>
      </c>
      <c r="C15" s="15">
        <f>+C12/C10</f>
        <v>0.78690481893120456</v>
      </c>
      <c r="D15" s="15">
        <f t="shared" ref="D15:E15" si="5">+D12/D10</f>
        <v>0.83282923188110192</v>
      </c>
      <c r="E15" s="15">
        <f t="shared" si="5"/>
        <v>0.81377262439226106</v>
      </c>
      <c r="G15" s="15">
        <f t="shared" si="3"/>
        <v>-2.2881770667196544E-2</v>
      </c>
      <c r="H15" s="15">
        <f t="shared" si="4"/>
        <v>3.4143653482195058E-2</v>
      </c>
    </row>
    <row r="16" spans="2:24" x14ac:dyDescent="0.25">
      <c r="C16" s="20"/>
      <c r="D16" s="20"/>
      <c r="E16" s="20"/>
    </row>
    <row r="17" spans="2:24" x14ac:dyDescent="0.25">
      <c r="G17" s="16" t="s">
        <v>85</v>
      </c>
      <c r="H17" s="16" t="s">
        <v>86</v>
      </c>
    </row>
    <row r="18" spans="2:24" x14ac:dyDescent="0.25">
      <c r="B18" s="14" t="s">
        <v>35</v>
      </c>
      <c r="C18" s="25">
        <v>1579.2</v>
      </c>
      <c r="D18" s="25">
        <v>1516.9690000000001</v>
      </c>
      <c r="E18" s="25">
        <v>1619.0550000000001</v>
      </c>
      <c r="G18" s="15">
        <f>+E18/D18-1</f>
        <v>6.7296035713320546E-2</v>
      </c>
      <c r="H18" s="15">
        <f>+E18/C18-1</f>
        <v>2.5237462006079125E-2</v>
      </c>
    </row>
    <row r="19" spans="2:24" x14ac:dyDescent="0.25">
      <c r="B19" s="19" t="s">
        <v>36</v>
      </c>
      <c r="C19" s="25">
        <v>2276.8679999999999</v>
      </c>
      <c r="D19" s="25">
        <v>2460.2399999999998</v>
      </c>
      <c r="E19" s="25">
        <v>2538.252</v>
      </c>
      <c r="G19" s="15">
        <f t="shared" ref="G19:G20" si="6">+E19/D19-1</f>
        <v>3.1709101551068208E-2</v>
      </c>
      <c r="H19" s="15">
        <f t="shared" ref="H19:H20" si="7">+E19/C19-1</f>
        <v>0.11479980394120348</v>
      </c>
    </row>
    <row r="20" spans="2:24" x14ac:dyDescent="0.25">
      <c r="B20" s="19" t="s">
        <v>37</v>
      </c>
      <c r="C20" s="25">
        <v>1224.9259999999999</v>
      </c>
      <c r="D20" s="25">
        <v>1160.1379999999999</v>
      </c>
      <c r="E20" s="25">
        <v>1264.5840000000001</v>
      </c>
      <c r="F20" s="27">
        <f>+E20-E19</f>
        <v>-1273.6679999999999</v>
      </c>
      <c r="G20" s="15">
        <f t="shared" si="6"/>
        <v>9.0028944832425184E-2</v>
      </c>
      <c r="H20" s="15">
        <f t="shared" si="7"/>
        <v>3.2375833315645197E-2</v>
      </c>
    </row>
    <row r="21" spans="2:24" x14ac:dyDescent="0.25">
      <c r="C21" s="27"/>
      <c r="E21" s="27">
        <f>+E20/C20-1</f>
        <v>3.2375833315645197E-2</v>
      </c>
    </row>
    <row r="22" spans="2:24" x14ac:dyDescent="0.25">
      <c r="E22" s="27">
        <f>+E20-C20</f>
        <v>39.658000000000129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55" t="s">
        <v>39</v>
      </c>
      <c r="D25" s="55"/>
      <c r="E25" s="12"/>
      <c r="F25" s="55" t="s">
        <v>40</v>
      </c>
      <c r="G25" s="55"/>
      <c r="H25" s="12"/>
      <c r="I25" s="55" t="s">
        <v>41</v>
      </c>
      <c r="J25" s="55"/>
    </row>
    <row r="26" spans="2:24" x14ac:dyDescent="0.25">
      <c r="C26" s="12">
        <v>2019</v>
      </c>
      <c r="D26" s="12">
        <v>2022</v>
      </c>
      <c r="E26" s="12"/>
      <c r="F26" s="12">
        <v>2019</v>
      </c>
      <c r="G26" s="12">
        <v>2022</v>
      </c>
      <c r="H26" s="12"/>
      <c r="I26" s="12">
        <v>2019</v>
      </c>
      <c r="J26" s="12">
        <v>2022</v>
      </c>
    </row>
    <row r="28" spans="2:24" x14ac:dyDescent="0.25">
      <c r="B28" s="12" t="s">
        <v>42</v>
      </c>
    </row>
    <row r="29" spans="2:24" x14ac:dyDescent="0.25">
      <c r="B29" s="1" t="s">
        <v>43</v>
      </c>
      <c r="C29" s="26">
        <v>356377.7</v>
      </c>
      <c r="D29" s="26">
        <v>374495.7</v>
      </c>
      <c r="F29" s="26">
        <v>265684.65000000002</v>
      </c>
      <c r="G29" s="26">
        <v>299124.15999999997</v>
      </c>
      <c r="H29" s="33">
        <f>+G29/$E$12</f>
        <v>0.54756023133695308</v>
      </c>
      <c r="I29" s="15">
        <f>F29/C29</f>
        <v>0.74551423952733298</v>
      </c>
      <c r="J29" s="15">
        <f>G29/D29</f>
        <v>0.79873857029600059</v>
      </c>
    </row>
    <row r="30" spans="2:24" x14ac:dyDescent="0.25">
      <c r="B30" s="1" t="s">
        <v>44</v>
      </c>
      <c r="C30" s="26">
        <v>282423.7</v>
      </c>
      <c r="D30" s="26">
        <v>296804</v>
      </c>
      <c r="F30" s="42">
        <v>236991.3</v>
      </c>
      <c r="G30" s="42">
        <v>247161.2</v>
      </c>
      <c r="H30" s="33">
        <f>+G30/$E$12</f>
        <v>0.4524396954412474</v>
      </c>
      <c r="I30" s="15">
        <f>F30/C30</f>
        <v>0.8391338970490082</v>
      </c>
      <c r="J30" s="15">
        <f>G30/D30</f>
        <v>0.83274214633225974</v>
      </c>
    </row>
    <row r="31" spans="2:24" x14ac:dyDescent="0.25">
      <c r="H31" s="33"/>
    </row>
    <row r="32" spans="2:24" x14ac:dyDescent="0.25">
      <c r="B32" s="12" t="s">
        <v>45</v>
      </c>
      <c r="H32" s="33"/>
    </row>
    <row r="33" spans="2:11" x14ac:dyDescent="0.25">
      <c r="B33" s="1" t="s">
        <v>46</v>
      </c>
      <c r="C33" s="26">
        <v>393238.2</v>
      </c>
      <c r="D33" s="26">
        <v>431602.6</v>
      </c>
      <c r="F33" s="26">
        <v>270552.3</v>
      </c>
      <c r="G33" s="26">
        <v>316738.90000000002</v>
      </c>
      <c r="H33" s="33">
        <f>+G33/$E$12</f>
        <v>0.57980480532703238</v>
      </c>
      <c r="I33" s="15">
        <f>F33/C33</f>
        <v>0.68801123593791236</v>
      </c>
      <c r="J33" s="15">
        <f>G33/D33</f>
        <v>0.73386698782630144</v>
      </c>
    </row>
    <row r="34" spans="2:11" x14ac:dyDescent="0.25">
      <c r="B34" s="1" t="s">
        <v>47</v>
      </c>
      <c r="C34" s="26">
        <v>245563.2</v>
      </c>
      <c r="D34" s="26">
        <v>239697.2</v>
      </c>
      <c r="F34" s="26">
        <v>232123.7</v>
      </c>
      <c r="G34" s="26">
        <v>229546.5</v>
      </c>
      <c r="H34" s="33">
        <f>+G34/$E$12</f>
        <v>0.42019519467296762</v>
      </c>
      <c r="I34" s="15">
        <f>F34/C34</f>
        <v>0.94527070831460092</v>
      </c>
      <c r="J34" s="15">
        <f>G34/D34</f>
        <v>0.95765198759101067</v>
      </c>
    </row>
    <row r="35" spans="2:11" x14ac:dyDescent="0.25">
      <c r="H35" s="33"/>
    </row>
    <row r="36" spans="2:11" x14ac:dyDescent="0.25">
      <c r="B36" s="12" t="s">
        <v>48</v>
      </c>
      <c r="H36" s="33"/>
    </row>
    <row r="37" spans="2:11" x14ac:dyDescent="0.2">
      <c r="B37" s="35" t="s">
        <v>80</v>
      </c>
      <c r="C37" s="43">
        <v>250312.49</v>
      </c>
      <c r="D37" s="44">
        <v>261409.4</v>
      </c>
      <c r="F37" s="43">
        <v>233145.4</v>
      </c>
      <c r="G37" s="44">
        <v>249402.3</v>
      </c>
      <c r="H37" s="33">
        <f>+G37/$E$12</f>
        <v>0.45654212980980269</v>
      </c>
      <c r="I37" s="15">
        <f>F37/C37</f>
        <v>0.9314173655497574</v>
      </c>
      <c r="J37" s="15">
        <f>G37/D37</f>
        <v>0.9540678338269396</v>
      </c>
      <c r="K37" s="1" t="str">
        <f>+B37</f>
        <v>Agr/Pes/M</v>
      </c>
    </row>
    <row r="38" spans="2:11" x14ac:dyDescent="0.2">
      <c r="B38" s="35" t="s">
        <v>49</v>
      </c>
      <c r="C38" s="45">
        <v>108705.7</v>
      </c>
      <c r="D38" s="46">
        <v>101980.7</v>
      </c>
      <c r="F38" s="45">
        <v>86424.98</v>
      </c>
      <c r="G38" s="46">
        <v>82366.77</v>
      </c>
      <c r="H38" s="33">
        <f t="shared" ref="H38:H43" si="8">+G38/$E$12</f>
        <v>0.15077607785234604</v>
      </c>
      <c r="I38" s="15">
        <f t="shared" ref="I38:I43" si="9">F38/C38</f>
        <v>0.7950363228423164</v>
      </c>
      <c r="J38" s="15">
        <f t="shared" ref="J38:J43" si="10">G38/D38</f>
        <v>0.80767017680796471</v>
      </c>
      <c r="K38" s="1" t="str">
        <f t="shared" ref="K38:K43" si="11">+B38</f>
        <v>Comercio</v>
      </c>
    </row>
    <row r="39" spans="2:11" x14ac:dyDescent="0.2">
      <c r="B39" s="35" t="s">
        <v>81</v>
      </c>
      <c r="C39" s="45">
        <v>33946.67</v>
      </c>
      <c r="D39" s="46">
        <v>51631.72</v>
      </c>
      <c r="F39" s="45">
        <v>29102.639999999999</v>
      </c>
      <c r="G39" s="46">
        <v>46363.11</v>
      </c>
      <c r="H39" s="33">
        <f t="shared" si="8"/>
        <v>8.4869758554777408E-2</v>
      </c>
      <c r="I39" s="15">
        <f t="shared" si="9"/>
        <v>0.85730470764879152</v>
      </c>
      <c r="J39" s="15">
        <f t="shared" si="10"/>
        <v>0.89795788325471237</v>
      </c>
      <c r="K39" s="1" t="str">
        <f t="shared" si="11"/>
        <v>Const</v>
      </c>
    </row>
    <row r="40" spans="2:11" x14ac:dyDescent="0.2">
      <c r="B40" s="35" t="s">
        <v>82</v>
      </c>
      <c r="C40" s="45">
        <v>42272.19</v>
      </c>
      <c r="D40" s="46">
        <v>46987.58</v>
      </c>
      <c r="F40" s="45">
        <v>36566</v>
      </c>
      <c r="G40" s="46">
        <v>43112.45</v>
      </c>
      <c r="H40" s="33">
        <f t="shared" si="8"/>
        <v>7.8919279189961875E-2</v>
      </c>
      <c r="I40" s="15">
        <f t="shared" si="9"/>
        <v>0.86501314457566547</v>
      </c>
      <c r="J40" s="15">
        <f t="shared" si="10"/>
        <v>0.91752863203425239</v>
      </c>
      <c r="K40" s="1" t="str">
        <f t="shared" si="11"/>
        <v>Hotel y R</v>
      </c>
    </row>
    <row r="41" spans="2:11" x14ac:dyDescent="0.2">
      <c r="B41" s="35" t="s">
        <v>83</v>
      </c>
      <c r="C41" s="45">
        <v>42467.97</v>
      </c>
      <c r="D41" s="46">
        <v>46419.48</v>
      </c>
      <c r="F41" s="45">
        <v>38833.440000000002</v>
      </c>
      <c r="G41" s="46">
        <v>43096.32</v>
      </c>
      <c r="H41" s="33">
        <f t="shared" si="8"/>
        <v>7.8889752499334595E-2</v>
      </c>
      <c r="I41" s="15">
        <f t="shared" si="9"/>
        <v>0.91441714779397276</v>
      </c>
      <c r="J41" s="15">
        <f t="shared" si="10"/>
        <v>0.92841022777506332</v>
      </c>
      <c r="K41" s="1" t="str">
        <f t="shared" si="11"/>
        <v>Trans y C</v>
      </c>
    </row>
    <row r="42" spans="2:11" x14ac:dyDescent="0.2">
      <c r="B42" s="35" t="s">
        <v>84</v>
      </c>
      <c r="C42" s="45">
        <v>41954.55</v>
      </c>
      <c r="D42" s="46">
        <v>45615.13</v>
      </c>
      <c r="F42" s="45">
        <v>24437.53</v>
      </c>
      <c r="G42" s="46">
        <v>26246.93</v>
      </c>
      <c r="H42" s="33">
        <f t="shared" si="8"/>
        <v>4.8046186114437617E-2</v>
      </c>
      <c r="I42" s="15">
        <f t="shared" si="9"/>
        <v>0.5824762749213136</v>
      </c>
      <c r="J42" s="15">
        <f t="shared" si="10"/>
        <v>0.5753996535798539</v>
      </c>
      <c r="K42" s="1" t="str">
        <f t="shared" si="11"/>
        <v>Manuf</v>
      </c>
    </row>
    <row r="43" spans="2:11" x14ac:dyDescent="0.2">
      <c r="B43" s="35" t="s">
        <v>50</v>
      </c>
      <c r="C43" s="45">
        <v>119141.8</v>
      </c>
      <c r="D43" s="46">
        <v>117255.78</v>
      </c>
      <c r="F43" s="45">
        <v>54165.91</v>
      </c>
      <c r="G43" s="46">
        <v>55697.54</v>
      </c>
      <c r="H43" s="33">
        <f t="shared" si="8"/>
        <v>0.10195685259023946</v>
      </c>
      <c r="I43" s="15">
        <f t="shared" si="9"/>
        <v>0.45463397397051247</v>
      </c>
      <c r="J43" s="15">
        <f t="shared" si="10"/>
        <v>0.47500890787643901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2" t="s">
        <v>51</v>
      </c>
      <c r="H45" s="33"/>
    </row>
    <row r="46" spans="2:11" x14ac:dyDescent="0.25">
      <c r="B46" s="1" t="s">
        <v>52</v>
      </c>
      <c r="C46" s="26">
        <v>534854.9</v>
      </c>
      <c r="D46" s="26">
        <v>552658.6</v>
      </c>
      <c r="F46" s="26">
        <v>402041.3</v>
      </c>
      <c r="G46" s="26">
        <v>429666.6</v>
      </c>
      <c r="H46" s="33">
        <f>+G46/$E$12</f>
        <v>0.78652404036424906</v>
      </c>
      <c r="I46" s="15">
        <f t="shared" ref="I46:J48" si="12">F46/C46</f>
        <v>0.75168293307212852</v>
      </c>
      <c r="J46" s="15">
        <f t="shared" si="12"/>
        <v>0.77745392906217325</v>
      </c>
    </row>
    <row r="47" spans="2:11" x14ac:dyDescent="0.25">
      <c r="B47" s="1" t="s">
        <v>53</v>
      </c>
      <c r="C47" s="26">
        <v>87735.12</v>
      </c>
      <c r="D47" s="26">
        <v>97263.73</v>
      </c>
      <c r="F47" s="26">
        <v>84423.25</v>
      </c>
      <c r="G47" s="26">
        <v>95241.39</v>
      </c>
      <c r="H47" s="33">
        <f t="shared" ref="H47:H48" si="13">+G47/$E$12</f>
        <v>0.17434364894247584</v>
      </c>
      <c r="I47" s="15">
        <f t="shared" si="12"/>
        <v>0.96225149062313931</v>
      </c>
      <c r="J47" s="15">
        <f t="shared" si="12"/>
        <v>0.97920766559127437</v>
      </c>
    </row>
    <row r="48" spans="2:11" x14ac:dyDescent="0.25">
      <c r="B48" s="1" t="s">
        <v>54</v>
      </c>
      <c r="C48" s="26">
        <v>16211.37</v>
      </c>
      <c r="D48" s="26">
        <v>21377.46</v>
      </c>
      <c r="F48" s="26">
        <v>16211.37</v>
      </c>
      <c r="G48" s="26">
        <v>21377.46</v>
      </c>
      <c r="H48" s="33">
        <f t="shared" si="13"/>
        <v>3.913240222052429E-2</v>
      </c>
      <c r="I48" s="15">
        <f t="shared" si="12"/>
        <v>1</v>
      </c>
      <c r="J48" s="15">
        <f t="shared" si="12"/>
        <v>1</v>
      </c>
    </row>
    <row r="49" spans="2:10" x14ac:dyDescent="0.25">
      <c r="H49" s="33"/>
    </row>
    <row r="50" spans="2:10" x14ac:dyDescent="0.25">
      <c r="B50" s="12" t="s">
        <v>55</v>
      </c>
      <c r="H50" s="20"/>
    </row>
    <row r="51" spans="2:10" x14ac:dyDescent="0.25">
      <c r="B51" s="1" t="s">
        <v>56</v>
      </c>
      <c r="C51" s="26">
        <v>600663.30000000005</v>
      </c>
      <c r="D51" s="26">
        <v>607029.93999999994</v>
      </c>
      <c r="F51" s="26">
        <v>468252.1</v>
      </c>
      <c r="G51" s="26">
        <v>489940.8</v>
      </c>
      <c r="H51" s="33">
        <f>+G51/$E$12</f>
        <v>0.89685867497099492</v>
      </c>
      <c r="I51" s="15">
        <f>F51/C51</f>
        <v>0.77955836489427599</v>
      </c>
      <c r="J51" s="15">
        <f>G51/D51</f>
        <v>0.80711142517945655</v>
      </c>
    </row>
    <row r="52" spans="2:10" x14ac:dyDescent="0.25">
      <c r="B52" s="1" t="s">
        <v>57</v>
      </c>
      <c r="C52" s="26">
        <v>232658.4</v>
      </c>
      <c r="D52" s="26">
        <v>372308.8</v>
      </c>
      <c r="F52" s="26">
        <v>146051.1</v>
      </c>
      <c r="G52" s="26">
        <v>260001.3</v>
      </c>
      <c r="H52" s="33">
        <f t="shared" ref="H52:H53" si="14">+G52/$E$12</f>
        <v>0.4759440761184538</v>
      </c>
      <c r="I52" s="15">
        <f t="shared" ref="I52:I53" si="15">F52/C52</f>
        <v>0.62774909481024543</v>
      </c>
      <c r="J52" s="15">
        <f t="shared" ref="J52:J53" si="16">G52/D52</f>
        <v>0.69834852144241555</v>
      </c>
    </row>
    <row r="53" spans="2:10" x14ac:dyDescent="0.25">
      <c r="B53" s="1" t="s">
        <v>58</v>
      </c>
      <c r="C53" s="26">
        <v>621278.1</v>
      </c>
      <c r="D53" s="26">
        <v>654335.5</v>
      </c>
      <c r="F53" s="26">
        <v>485941.4</v>
      </c>
      <c r="G53" s="26">
        <v>529321.13</v>
      </c>
      <c r="H53" s="33">
        <f t="shared" si="14"/>
        <v>0.96894614060708928</v>
      </c>
      <c r="I53" s="15">
        <f t="shared" si="15"/>
        <v>0.7821640582534618</v>
      </c>
      <c r="J53" s="15">
        <f t="shared" si="16"/>
        <v>0.80894453991874204</v>
      </c>
    </row>
    <row r="54" spans="2:10" x14ac:dyDescent="0.25">
      <c r="G54" s="33">
        <f>+G51/F51-1</f>
        <v>4.6318425480633252E-2</v>
      </c>
    </row>
    <row r="55" spans="2:10" x14ac:dyDescent="0.25">
      <c r="G55" s="33">
        <f>+G52/F52-1</f>
        <v>0.78020774920558611</v>
      </c>
    </row>
    <row r="56" spans="2:10" x14ac:dyDescent="0.25">
      <c r="G56" s="33">
        <f>+G53/F53-1</f>
        <v>8.9269467470769026E-2</v>
      </c>
    </row>
  </sheetData>
  <mergeCells count="6">
    <mergeCell ref="I25:J25"/>
    <mergeCell ref="C6:E6"/>
    <mergeCell ref="B1:W1"/>
    <mergeCell ref="B2:W2"/>
    <mergeCell ref="C25:D25"/>
    <mergeCell ref="F25:G25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{DB15F9C3-D3A7-4572-B2CF-0D8C5AC3C929}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15F9C3-D3A7-4572-B2CF-0D8C5AC3C92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B4C6-0F2F-415C-99AC-19CB748732D7}">
  <dimension ref="B1:X56"/>
  <sheetViews>
    <sheetView showGridLines="0" zoomScaleNormal="100" workbookViewId="0">
      <selection activeCell="M36" sqref="M36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329595</v>
      </c>
      <c r="D8" s="26">
        <v>335811</v>
      </c>
      <c r="E8" s="26">
        <v>338918</v>
      </c>
      <c r="G8" s="15">
        <f>+E8/D8-1</f>
        <v>9.2522281878795187E-3</v>
      </c>
      <c r="H8" s="15">
        <f>+E8/C8-1</f>
        <v>2.8286230070237783E-2</v>
      </c>
    </row>
    <row r="9" spans="2:24" x14ac:dyDescent="0.25">
      <c r="B9" s="14" t="s">
        <v>30</v>
      </c>
      <c r="C9" s="26">
        <v>272820.3</v>
      </c>
      <c r="D9" s="26">
        <v>292940.40000000002</v>
      </c>
      <c r="E9" s="26">
        <v>294034.5</v>
      </c>
      <c r="G9" s="15">
        <f t="shared" ref="G9:G12" si="0">+E9/D9-1</f>
        <v>3.7348894177791081E-3</v>
      </c>
      <c r="H9" s="15">
        <f t="shared" ref="H9:H12" si="1">+E9/C9-1</f>
        <v>7.7758876447243885E-2</v>
      </c>
    </row>
    <row r="10" spans="2:24" x14ac:dyDescent="0.25">
      <c r="B10" s="14" t="s">
        <v>17</v>
      </c>
      <c r="C10" s="26">
        <v>266622.7</v>
      </c>
      <c r="D10" s="26">
        <v>285659.5</v>
      </c>
      <c r="E10" s="26">
        <v>289507.8</v>
      </c>
      <c r="G10" s="15">
        <f t="shared" si="0"/>
        <v>1.3471633185663245E-2</v>
      </c>
      <c r="H10" s="15">
        <f t="shared" si="1"/>
        <v>8.5833276761505983E-2</v>
      </c>
    </row>
    <row r="11" spans="2:24" x14ac:dyDescent="0.25">
      <c r="B11" s="14" t="s">
        <v>31</v>
      </c>
      <c r="C11" s="26">
        <v>6197.5999999999767</v>
      </c>
      <c r="D11" s="26">
        <v>7280.9000000000233</v>
      </c>
      <c r="E11" s="26">
        <v>4526.7000000000116</v>
      </c>
      <c r="G11" s="15">
        <f t="shared" si="0"/>
        <v>-0.37827741075965926</v>
      </c>
      <c r="H11" s="15">
        <f t="shared" si="1"/>
        <v>-0.26960436297921309</v>
      </c>
    </row>
    <row r="12" spans="2:24" x14ac:dyDescent="0.25">
      <c r="B12" s="14" t="s">
        <v>32</v>
      </c>
      <c r="C12" s="32">
        <v>227621.6</v>
      </c>
      <c r="D12" s="32">
        <v>258708.7</v>
      </c>
      <c r="E12" s="32">
        <v>253602.3</v>
      </c>
      <c r="F12" s="31">
        <f>+E12-C12</f>
        <v>25980.699999999983</v>
      </c>
      <c r="G12" s="15">
        <f t="shared" si="0"/>
        <v>-1.9738029683578517E-2</v>
      </c>
      <c r="H12" s="15">
        <f t="shared" si="1"/>
        <v>0.11413987073283027</v>
      </c>
    </row>
    <row r="14" spans="2:24" x14ac:dyDescent="0.25">
      <c r="B14" s="14" t="s">
        <v>33</v>
      </c>
      <c r="C14" s="15">
        <f>+C11/C10</f>
        <v>2.3244832491756989E-2</v>
      </c>
      <c r="D14" s="15">
        <f t="shared" ref="D14:E14" si="2">+D11/D10</f>
        <v>2.5488037331158332E-2</v>
      </c>
      <c r="E14" s="15">
        <f t="shared" si="2"/>
        <v>1.5635848153314046E-2</v>
      </c>
      <c r="G14" s="15">
        <f t="shared" ref="G14:G15" si="3">+E14/D14-1</f>
        <v>-0.3865416960057686</v>
      </c>
      <c r="H14" s="15">
        <f t="shared" ref="H14:H15" si="4">+E14/C14-1</f>
        <v>-0.3273408978593938</v>
      </c>
    </row>
    <row r="15" spans="2:24" x14ac:dyDescent="0.25">
      <c r="B15" s="14" t="s">
        <v>34</v>
      </c>
      <c r="C15" s="15">
        <f>+C12/C10</f>
        <v>0.85372175737474709</v>
      </c>
      <c r="D15" s="15">
        <f t="shared" ref="D15:E15" si="5">+D12/D10</f>
        <v>0.90565410917543443</v>
      </c>
      <c r="E15" s="15">
        <f t="shared" si="5"/>
        <v>0.87597743480486534</v>
      </c>
      <c r="G15" s="15">
        <f t="shared" si="3"/>
        <v>-3.2768221410256371E-2</v>
      </c>
      <c r="H15" s="15">
        <f t="shared" si="4"/>
        <v>2.6069005783050381E-2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1494.941</v>
      </c>
      <c r="D18" s="26">
        <v>1355.143</v>
      </c>
      <c r="E18" s="26">
        <v>1641.664</v>
      </c>
      <c r="G18" s="15">
        <f>+E18/D18-1</f>
        <v>0.21143229902674476</v>
      </c>
      <c r="H18" s="15">
        <f>+E18/C18-1</f>
        <v>9.8146348250532922E-2</v>
      </c>
    </row>
    <row r="19" spans="2:24" x14ac:dyDescent="0.25">
      <c r="B19" s="19" t="s">
        <v>36</v>
      </c>
      <c r="C19" s="26">
        <v>2503.306</v>
      </c>
      <c r="D19" s="26">
        <v>2523.2460000000001</v>
      </c>
      <c r="E19" s="26">
        <v>3036.866</v>
      </c>
      <c r="G19" s="15">
        <f t="shared" ref="G19:G20" si="6">+E19/D19-1</f>
        <v>0.20355526175410565</v>
      </c>
      <c r="H19" s="15">
        <f t="shared" ref="H19:H20" si="7">+E19/C19-1</f>
        <v>0.21314214083296257</v>
      </c>
    </row>
    <row r="20" spans="2:24" x14ac:dyDescent="0.25">
      <c r="B20" s="19" t="s">
        <v>37</v>
      </c>
      <c r="C20" s="26">
        <v>1136.336</v>
      </c>
      <c r="D20" s="26">
        <v>1109.5840000000001</v>
      </c>
      <c r="E20" s="26">
        <v>1276.502</v>
      </c>
      <c r="F20" s="31">
        <f>+E20-E19</f>
        <v>-1760.364</v>
      </c>
      <c r="G20" s="15">
        <f t="shared" si="6"/>
        <v>0.15043295505342535</v>
      </c>
      <c r="H20" s="15">
        <f t="shared" si="7"/>
        <v>0.12334907984962196</v>
      </c>
    </row>
    <row r="21" spans="2:24" x14ac:dyDescent="0.25">
      <c r="E21" s="1">
        <f>+E20/C20-1</f>
        <v>0.12334907984962196</v>
      </c>
    </row>
    <row r="22" spans="2:24" x14ac:dyDescent="0.25">
      <c r="E22" s="31">
        <f>+E20-C20</f>
        <v>140.16599999999994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144145.5</v>
      </c>
      <c r="D29" s="26">
        <v>156565.9</v>
      </c>
      <c r="F29" s="26">
        <v>120292.8</v>
      </c>
      <c r="G29" s="26">
        <v>133588.9</v>
      </c>
      <c r="H29" s="33">
        <f>+G29/$E$12</f>
        <v>0.52676533296425154</v>
      </c>
      <c r="I29" s="15">
        <f>F29/C29</f>
        <v>0.83452345026379593</v>
      </c>
      <c r="J29" s="15">
        <f>G29/D29</f>
        <v>0.85324390560141128</v>
      </c>
    </row>
    <row r="30" spans="2:24" x14ac:dyDescent="0.25">
      <c r="B30" s="1" t="s">
        <v>44</v>
      </c>
      <c r="C30" s="26">
        <v>122477.2</v>
      </c>
      <c r="D30" s="26">
        <v>132942</v>
      </c>
      <c r="F30" s="26">
        <v>107328.8</v>
      </c>
      <c r="G30" s="26">
        <v>120013.3</v>
      </c>
      <c r="H30" s="33">
        <f>+G30/$E$12</f>
        <v>0.47323427271755819</v>
      </c>
      <c r="I30" s="15">
        <f>F30/C30</f>
        <v>0.87631657157413789</v>
      </c>
      <c r="J30" s="15">
        <f>G30/D30</f>
        <v>0.90274931925200463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115031.7</v>
      </c>
      <c r="D33" s="26">
        <v>133324.4</v>
      </c>
      <c r="F33" s="26">
        <v>83057.03</v>
      </c>
      <c r="G33" s="26">
        <v>103562.3</v>
      </c>
      <c r="H33" s="33">
        <f>+G33/$E$12</f>
        <v>0.40836498722606224</v>
      </c>
      <c r="I33" s="15">
        <f>F33/C33</f>
        <v>0.72203601268172168</v>
      </c>
      <c r="J33" s="15">
        <f>G33/D33</f>
        <v>0.77676929354266744</v>
      </c>
    </row>
    <row r="34" spans="2:11" x14ac:dyDescent="0.25">
      <c r="B34" s="1" t="s">
        <v>47</v>
      </c>
      <c r="C34" s="26">
        <v>151591</v>
      </c>
      <c r="D34" s="26">
        <v>156183.5</v>
      </c>
      <c r="F34" s="26">
        <v>144564.54999999999</v>
      </c>
      <c r="G34" s="26">
        <v>150040</v>
      </c>
      <c r="H34" s="33">
        <f>+G34/$E$12</f>
        <v>0.59163501277393782</v>
      </c>
      <c r="I34" s="15">
        <f>F34/C34</f>
        <v>0.95364863349407281</v>
      </c>
      <c r="J34" s="15">
        <f>G34/D34</f>
        <v>0.96066485896397502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80</v>
      </c>
      <c r="C37" s="43">
        <v>146646.5</v>
      </c>
      <c r="D37" s="44">
        <v>172266.2</v>
      </c>
      <c r="F37" s="43">
        <v>145190.79999999999</v>
      </c>
      <c r="G37" s="44">
        <v>170940.5</v>
      </c>
      <c r="H37" s="33">
        <f>+G37/$E$12</f>
        <v>0.67404948614425031</v>
      </c>
      <c r="I37" s="15">
        <f>F37/C37</f>
        <v>0.99007340782084796</v>
      </c>
      <c r="J37" s="15">
        <f>G37/D37</f>
        <v>0.99230435221767233</v>
      </c>
      <c r="K37" s="1" t="str">
        <f>+B37</f>
        <v>Agr/Pes/M</v>
      </c>
    </row>
    <row r="38" spans="2:11" x14ac:dyDescent="0.2">
      <c r="B38" s="35" t="s">
        <v>49</v>
      </c>
      <c r="C38" s="45">
        <v>29245.14</v>
      </c>
      <c r="D38" s="46">
        <v>33399.53</v>
      </c>
      <c r="F38" s="45">
        <v>24059.55</v>
      </c>
      <c r="G38" s="46">
        <v>27758.12</v>
      </c>
      <c r="H38" s="33">
        <f t="shared" ref="H38:H43" si="8">+G38/$E$12</f>
        <v>0.10945531645414888</v>
      </c>
      <c r="I38" s="15">
        <f t="shared" ref="I38:I43" si="9">F38/C38</f>
        <v>0.82268541029381292</v>
      </c>
      <c r="J38" s="15">
        <f t="shared" ref="J38:J43" si="10">G38/D38</f>
        <v>0.8310931321488656</v>
      </c>
      <c r="K38" s="1" t="str">
        <f t="shared" ref="K38:K43" si="11">+B38</f>
        <v>Comercio</v>
      </c>
    </row>
    <row r="39" spans="2:11" x14ac:dyDescent="0.2">
      <c r="B39" s="35" t="s">
        <v>81</v>
      </c>
      <c r="C39" s="45">
        <v>12466.67</v>
      </c>
      <c r="D39" s="46">
        <v>13524.74</v>
      </c>
      <c r="F39" s="45">
        <v>12078.16</v>
      </c>
      <c r="G39" s="46">
        <v>13204.49</v>
      </c>
      <c r="H39" s="33">
        <f t="shared" si="8"/>
        <v>5.2067706010552744E-2</v>
      </c>
      <c r="I39" s="15">
        <f t="shared" si="9"/>
        <v>0.96883610458927683</v>
      </c>
      <c r="J39" s="15">
        <f t="shared" si="10"/>
        <v>0.97632117142362806</v>
      </c>
      <c r="K39" s="1" t="str">
        <f t="shared" si="11"/>
        <v>Const</v>
      </c>
    </row>
    <row r="40" spans="2:11" x14ac:dyDescent="0.2">
      <c r="B40" s="35" t="s">
        <v>82</v>
      </c>
      <c r="C40" s="45">
        <v>14452.06</v>
      </c>
      <c r="D40" s="46">
        <v>11219.96</v>
      </c>
      <c r="F40" s="45">
        <v>13287.83</v>
      </c>
      <c r="G40" s="46">
        <v>10624.93</v>
      </c>
      <c r="H40" s="33">
        <f t="shared" si="8"/>
        <v>4.1896031700027959E-2</v>
      </c>
      <c r="I40" s="15">
        <f t="shared" si="9"/>
        <v>0.91944193422944553</v>
      </c>
      <c r="J40" s="15">
        <f t="shared" si="10"/>
        <v>0.94696683410636051</v>
      </c>
      <c r="K40" s="1" t="str">
        <f t="shared" si="11"/>
        <v>Hotel y R</v>
      </c>
    </row>
    <row r="41" spans="2:11" x14ac:dyDescent="0.2">
      <c r="B41" s="35" t="s">
        <v>83</v>
      </c>
      <c r="C41" s="45">
        <v>10080.24</v>
      </c>
      <c r="D41" s="46">
        <v>8714.7240000000002</v>
      </c>
      <c r="F41" s="45">
        <v>9010.8060000000005</v>
      </c>
      <c r="G41" s="46">
        <v>7987.1689999999999</v>
      </c>
      <c r="H41" s="33">
        <f t="shared" si="8"/>
        <v>3.1494860259548119E-2</v>
      </c>
      <c r="I41" s="15">
        <f t="shared" si="9"/>
        <v>0.8939078831456394</v>
      </c>
      <c r="J41" s="15">
        <f t="shared" si="10"/>
        <v>0.91651428088829889</v>
      </c>
      <c r="K41" s="1" t="str">
        <f t="shared" si="11"/>
        <v>Trans y C</v>
      </c>
    </row>
    <row r="42" spans="2:11" x14ac:dyDescent="0.2">
      <c r="B42" s="35" t="s">
        <v>84</v>
      </c>
      <c r="C42" s="45">
        <v>8012.8751000000002</v>
      </c>
      <c r="D42" s="46">
        <v>7063.0590000000002</v>
      </c>
      <c r="F42" s="45">
        <v>6932.42</v>
      </c>
      <c r="G42" s="46">
        <v>5943.2470000000003</v>
      </c>
      <c r="H42" s="33">
        <f t="shared" si="8"/>
        <v>2.3435304017353158E-2</v>
      </c>
      <c r="I42" s="15">
        <f t="shared" si="9"/>
        <v>0.86516012211397131</v>
      </c>
      <c r="J42" s="15">
        <f t="shared" si="10"/>
        <v>0.84145509757174619</v>
      </c>
      <c r="K42" s="1" t="str">
        <f t="shared" si="11"/>
        <v>Manuf</v>
      </c>
    </row>
    <row r="43" spans="2:11" x14ac:dyDescent="0.2">
      <c r="B43" s="35" t="s">
        <v>50</v>
      </c>
      <c r="C43" s="45">
        <v>45719.23</v>
      </c>
      <c r="D43" s="46">
        <v>43319.62</v>
      </c>
      <c r="F43" s="45">
        <v>17062.027999999998</v>
      </c>
      <c r="G43" s="46">
        <v>17143.75</v>
      </c>
      <c r="H43" s="33">
        <f t="shared" si="8"/>
        <v>6.760092475501997E-2</v>
      </c>
      <c r="I43" s="15">
        <f t="shared" si="9"/>
        <v>0.37319149950688141</v>
      </c>
      <c r="J43" s="15">
        <f t="shared" si="10"/>
        <v>0.39575023972971135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193629.3</v>
      </c>
      <c r="D46" s="26">
        <v>221719.5</v>
      </c>
      <c r="F46" s="26">
        <v>156760.29999999999</v>
      </c>
      <c r="G46" s="26">
        <v>187160.1</v>
      </c>
      <c r="H46" s="33">
        <f>+G46/$E$12</f>
        <v>0.73800631934331828</v>
      </c>
      <c r="I46" s="15">
        <f t="shared" ref="I46:J48" si="12">F46/C46</f>
        <v>0.80958976766429458</v>
      </c>
      <c r="J46" s="15">
        <f t="shared" si="12"/>
        <v>0.84413008328090222</v>
      </c>
    </row>
    <row r="47" spans="2:11" x14ac:dyDescent="0.25">
      <c r="B47" s="1" t="s">
        <v>53</v>
      </c>
      <c r="C47" s="26">
        <v>59620.44</v>
      </c>
      <c r="D47" s="26">
        <v>60999.13</v>
      </c>
      <c r="F47" s="26">
        <v>57718.74</v>
      </c>
      <c r="G47" s="26">
        <v>59652.91</v>
      </c>
      <c r="H47" s="33">
        <f t="shared" ref="H47:H48" si="13">+G47/$E$12</f>
        <v>0.23522227519229916</v>
      </c>
      <c r="I47" s="15">
        <f t="shared" si="12"/>
        <v>0.96810322097589341</v>
      </c>
      <c r="J47" s="15">
        <f t="shared" si="12"/>
        <v>0.97793050491047995</v>
      </c>
    </row>
    <row r="48" spans="2:11" x14ac:dyDescent="0.25">
      <c r="B48" s="1" t="s">
        <v>54</v>
      </c>
      <c r="C48" s="26">
        <v>13373</v>
      </c>
      <c r="D48" s="26">
        <v>6789.2139999999999</v>
      </c>
      <c r="F48" s="26">
        <v>13142.57</v>
      </c>
      <c r="G48" s="26">
        <v>6789.2139999999999</v>
      </c>
      <c r="H48" s="33">
        <f t="shared" si="13"/>
        <v>2.6771105782557966E-2</v>
      </c>
      <c r="I48" s="15">
        <f t="shared" si="12"/>
        <v>0.98276901218873847</v>
      </c>
      <c r="J48" s="15">
        <f t="shared" si="12"/>
        <v>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256986.35</v>
      </c>
      <c r="D51" s="26">
        <v>279266.3</v>
      </c>
      <c r="F51" s="26">
        <v>218374.5</v>
      </c>
      <c r="G51" s="26">
        <v>243806.2</v>
      </c>
      <c r="H51" s="33">
        <f>+G51/$E$12</f>
        <v>0.96137219575689981</v>
      </c>
      <c r="I51" s="15">
        <f>F51/C51</f>
        <v>0.84975135838926852</v>
      </c>
      <c r="J51" s="15">
        <f>G51/D51</f>
        <v>0.87302406341187611</v>
      </c>
    </row>
    <row r="52" spans="2:10" x14ac:dyDescent="0.25">
      <c r="B52" s="1" t="s">
        <v>57</v>
      </c>
      <c r="C52" s="26">
        <v>52884.542999999998</v>
      </c>
      <c r="D52" s="26">
        <v>120523.1</v>
      </c>
      <c r="F52" s="26">
        <v>28995.21</v>
      </c>
      <c r="G52" s="26">
        <v>89239.32</v>
      </c>
      <c r="H52" s="33">
        <f t="shared" ref="H52:H53" si="14">+G52/$E$12</f>
        <v>0.35188687168846661</v>
      </c>
      <c r="I52" s="15">
        <f t="shared" ref="I52:I53" si="15">F52/C52</f>
        <v>0.54827381225550154</v>
      </c>
      <c r="J52" s="15">
        <f t="shared" ref="J52:J53" si="16">G52/D52</f>
        <v>0.74043332771891868</v>
      </c>
    </row>
    <row r="53" spans="2:10" x14ac:dyDescent="0.25">
      <c r="B53" s="1" t="s">
        <v>58</v>
      </c>
      <c r="C53" s="26">
        <v>255530.8</v>
      </c>
      <c r="D53" s="26">
        <v>281997.7</v>
      </c>
      <c r="F53" s="26">
        <v>216677</v>
      </c>
      <c r="G53" s="26">
        <v>246172.4</v>
      </c>
      <c r="H53" s="33">
        <f t="shared" si="14"/>
        <v>0.97070255277653239</v>
      </c>
      <c r="I53" s="15">
        <f t="shared" si="15"/>
        <v>0.84794866215736031</v>
      </c>
      <c r="J53" s="15">
        <f t="shared" si="16"/>
        <v>0.87295889292714079</v>
      </c>
    </row>
    <row r="54" spans="2:10" x14ac:dyDescent="0.25">
      <c r="G54" s="33">
        <f>+G51/F51-1</f>
        <v>0.11645911038147783</v>
      </c>
    </row>
    <row r="55" spans="2:10" x14ac:dyDescent="0.25">
      <c r="G55" s="33">
        <f>+G52/F52-1</f>
        <v>2.077726286514221</v>
      </c>
    </row>
    <row r="56" spans="2:10" x14ac:dyDescent="0.25">
      <c r="G56" s="33">
        <f>+G53/F53-1</f>
        <v>0.13612612321566209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{1568416D-21B4-46A9-82A9-FA602ECE13BB}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68416D-21B4-46A9-82A9-FA602ECE13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D30-E8F3-4D49-BBA2-84710EBBA25C}">
  <dimension ref="B1:X56"/>
  <sheetViews>
    <sheetView showGridLines="0" zoomScaleNormal="100" workbookViewId="0">
      <pane ySplit="1" topLeftCell="A2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505895</v>
      </c>
      <c r="D8" s="26">
        <v>522056</v>
      </c>
      <c r="E8" s="26">
        <v>530128</v>
      </c>
      <c r="G8" s="15">
        <f>+E8/D8-1</f>
        <v>1.5461942780084836E-2</v>
      </c>
      <c r="H8" s="15">
        <f>+E8/C8-1</f>
        <v>4.790124432935694E-2</v>
      </c>
    </row>
    <row r="9" spans="2:24" x14ac:dyDescent="0.25">
      <c r="B9" s="14" t="s">
        <v>30</v>
      </c>
      <c r="C9" s="26">
        <v>383316.3</v>
      </c>
      <c r="D9" s="26">
        <v>405027.7</v>
      </c>
      <c r="E9" s="26">
        <v>412155.6</v>
      </c>
      <c r="G9" s="15">
        <f t="shared" ref="G9:G12" si="0">+E9/D9-1</f>
        <v>1.7598549432544797E-2</v>
      </c>
      <c r="H9" s="15">
        <f t="shared" ref="H9:H12" si="1">+E9/C9-1</f>
        <v>7.5236299630357495E-2</v>
      </c>
    </row>
    <row r="10" spans="2:24" x14ac:dyDescent="0.25">
      <c r="B10" s="14" t="s">
        <v>17</v>
      </c>
      <c r="C10" s="26">
        <v>374657.3</v>
      </c>
      <c r="D10" s="26">
        <v>395192.2</v>
      </c>
      <c r="E10" s="26">
        <v>407327.9</v>
      </c>
      <c r="G10" s="15">
        <f t="shared" si="0"/>
        <v>3.0708349000815316E-2</v>
      </c>
      <c r="H10" s="15">
        <f t="shared" si="1"/>
        <v>8.7201290352543648E-2</v>
      </c>
    </row>
    <row r="11" spans="2:24" x14ac:dyDescent="0.25">
      <c r="B11" s="14" t="s">
        <v>31</v>
      </c>
      <c r="C11" s="26">
        <v>8659</v>
      </c>
      <c r="D11" s="26">
        <v>9835.5</v>
      </c>
      <c r="E11" s="26">
        <v>4827.6999999999534</v>
      </c>
      <c r="G11" s="15">
        <f t="shared" si="0"/>
        <v>-0.50915560978090046</v>
      </c>
      <c r="H11" s="15">
        <f t="shared" si="1"/>
        <v>-0.44246448781615044</v>
      </c>
    </row>
    <row r="12" spans="2:24" x14ac:dyDescent="0.25">
      <c r="B12" s="14" t="s">
        <v>32</v>
      </c>
      <c r="C12" s="32">
        <v>327102.2</v>
      </c>
      <c r="D12" s="32">
        <v>350917.9</v>
      </c>
      <c r="E12" s="32">
        <v>360982.3</v>
      </c>
      <c r="F12" s="31">
        <f>+E12-C12</f>
        <v>33880.099999999977</v>
      </c>
      <c r="G12" s="15">
        <f t="shared" si="0"/>
        <v>2.8680212665127547E-2</v>
      </c>
      <c r="H12" s="15">
        <f t="shared" si="1"/>
        <v>0.10357649688690551</v>
      </c>
    </row>
    <row r="14" spans="2:24" x14ac:dyDescent="0.25">
      <c r="B14" s="14" t="s">
        <v>33</v>
      </c>
      <c r="C14" s="15">
        <f>+C11/C10</f>
        <v>2.311178775910679E-2</v>
      </c>
      <c r="D14" s="15">
        <f t="shared" ref="D14:E14" si="2">+D11/D10</f>
        <v>2.4887889993780242E-2</v>
      </c>
      <c r="E14" s="15">
        <f t="shared" si="2"/>
        <v>1.1852122086407421E-2</v>
      </c>
      <c r="G14" s="15">
        <f t="shared" ref="G14:G15" si="3">+E14/D14-1</f>
        <v>-0.52377955345473648</v>
      </c>
      <c r="H14" s="15">
        <f t="shared" ref="H14:H15" si="4">+E14/C14-1</f>
        <v>-0.48718280861949748</v>
      </c>
    </row>
    <row r="15" spans="2:24" x14ac:dyDescent="0.25">
      <c r="B15" s="14" t="s">
        <v>34</v>
      </c>
      <c r="C15" s="15">
        <f>+C12/C10</f>
        <v>0.87307040327253738</v>
      </c>
      <c r="D15" s="15">
        <f>+D12/D10</f>
        <v>0.88796767749970773</v>
      </c>
      <c r="E15" s="15">
        <f t="shared" ref="E15" si="5">+E12/E10</f>
        <v>0.88622041357834802</v>
      </c>
      <c r="G15" s="15">
        <f t="shared" si="3"/>
        <v>-1.9677111742170128E-3</v>
      </c>
      <c r="H15" s="15">
        <f t="shared" si="4"/>
        <v>1.5061798288569017E-2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1394.6790000000001</v>
      </c>
      <c r="D18" s="26">
        <v>1347.3720000000001</v>
      </c>
      <c r="E18" s="26">
        <v>1374.729</v>
      </c>
      <c r="G18" s="15">
        <f>+E18/D18-1</f>
        <v>2.0303969505081065E-2</v>
      </c>
      <c r="H18" s="15">
        <f>+E18/C18-1</f>
        <v>-1.4304366811287772E-2</v>
      </c>
    </row>
    <row r="19" spans="2:24" x14ac:dyDescent="0.25">
      <c r="B19" s="19" t="s">
        <v>36</v>
      </c>
      <c r="C19" s="26">
        <v>2432.3090000000002</v>
      </c>
      <c r="D19" s="26">
        <v>2513.4279999999999</v>
      </c>
      <c r="E19" s="26">
        <v>2619.9229999999998</v>
      </c>
      <c r="G19" s="15">
        <f t="shared" ref="G19:G20" si="6">+E19/D19-1</f>
        <v>4.2370420000095388E-2</v>
      </c>
      <c r="H19" s="15">
        <f t="shared" ref="H19:H20" si="7">+E19/C19-1</f>
        <v>7.7134114127769049E-2</v>
      </c>
    </row>
    <row r="20" spans="2:24" x14ac:dyDescent="0.25">
      <c r="B20" s="19" t="s">
        <v>37</v>
      </c>
      <c r="C20" s="26">
        <v>1067.0060000000001</v>
      </c>
      <c r="D20" s="26">
        <v>1060.758</v>
      </c>
      <c r="E20" s="26">
        <v>1092.0239999999999</v>
      </c>
      <c r="F20" s="31">
        <f>+E20-E19</f>
        <v>-1527.8989999999999</v>
      </c>
      <c r="G20" s="15">
        <f t="shared" si="6"/>
        <v>2.9475148902954107E-2</v>
      </c>
      <c r="H20" s="15">
        <f t="shared" si="7"/>
        <v>2.3446915949863367E-2</v>
      </c>
    </row>
    <row r="21" spans="2:24" x14ac:dyDescent="0.25">
      <c r="E21" s="1">
        <f>+E20/C20-1</f>
        <v>2.3446915949863367E-2</v>
      </c>
    </row>
    <row r="22" spans="2:24" x14ac:dyDescent="0.25">
      <c r="E22" s="31">
        <f>+E20-C20</f>
        <v>25.017999999999802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207509.8</v>
      </c>
      <c r="D29" s="26">
        <v>233068.9</v>
      </c>
      <c r="F29" s="26">
        <v>180611.5</v>
      </c>
      <c r="G29" s="26">
        <v>203881</v>
      </c>
      <c r="H29" s="33">
        <f>+G29/$E$12</f>
        <v>0.56479500518446479</v>
      </c>
      <c r="I29" s="15">
        <f>F29/C29</f>
        <v>0.87037576056648891</v>
      </c>
      <c r="J29" s="15">
        <f>G29/D29</f>
        <v>0.8747670753154968</v>
      </c>
    </row>
    <row r="30" spans="2:24" x14ac:dyDescent="0.25">
      <c r="B30" s="1" t="s">
        <v>44</v>
      </c>
      <c r="C30" s="26">
        <v>167147.49</v>
      </c>
      <c r="D30" s="26">
        <v>174259.05</v>
      </c>
      <c r="F30" s="26">
        <v>146490.74</v>
      </c>
      <c r="G30" s="26">
        <v>157101.29999999999</v>
      </c>
      <c r="H30" s="33">
        <f>+G30/$E$12</f>
        <v>0.43520499481553526</v>
      </c>
      <c r="I30" s="15">
        <f>F30/C30</f>
        <v>0.87641603233168497</v>
      </c>
      <c r="J30" s="15">
        <f>G30/D30</f>
        <v>0.90153882969062438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217149.4</v>
      </c>
      <c r="D33" s="26">
        <v>249231.8</v>
      </c>
      <c r="F33" s="26">
        <v>172628.1</v>
      </c>
      <c r="G33" s="26">
        <v>206921.3</v>
      </c>
      <c r="H33" s="33">
        <f>+G33/$E$12</f>
        <v>0.57321730179014319</v>
      </c>
      <c r="I33" s="15">
        <f>F33/C33</f>
        <v>0.79497387512928896</v>
      </c>
      <c r="J33" s="15">
        <f>G33/D33</f>
        <v>0.83023635025706988</v>
      </c>
    </row>
    <row r="34" spans="2:11" x14ac:dyDescent="0.25">
      <c r="B34" s="1" t="s">
        <v>47</v>
      </c>
      <c r="C34" s="26">
        <v>157507.9</v>
      </c>
      <c r="D34" s="26">
        <v>158096.1</v>
      </c>
      <c r="F34" s="26">
        <v>154474.1</v>
      </c>
      <c r="G34" s="26">
        <v>154061.1</v>
      </c>
      <c r="H34" s="33">
        <f>+G34/$E$12</f>
        <v>0.42678297523174963</v>
      </c>
      <c r="I34" s="15">
        <f>F34/C34</f>
        <v>0.98073874389792515</v>
      </c>
      <c r="J34" s="15">
        <f>G34/D34</f>
        <v>0.97447754878203829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80</v>
      </c>
      <c r="C37" s="43">
        <v>193842.9</v>
      </c>
      <c r="D37" s="44">
        <v>201563.1</v>
      </c>
      <c r="F37" s="43">
        <v>193618.6</v>
      </c>
      <c r="G37" s="44">
        <v>199222.7</v>
      </c>
      <c r="H37" s="33">
        <f>+G37/$E$12</f>
        <v>0.55189049435387838</v>
      </c>
      <c r="I37" s="15">
        <f>F37/C37</f>
        <v>0.99884287740226751</v>
      </c>
      <c r="J37" s="15">
        <f>G37/D37</f>
        <v>0.98838874774202223</v>
      </c>
      <c r="K37" s="1" t="str">
        <f>+B37</f>
        <v>Agr/Pes/M</v>
      </c>
    </row>
    <row r="38" spans="2:11" x14ac:dyDescent="0.2">
      <c r="B38" s="35" t="s">
        <v>49</v>
      </c>
      <c r="C38" s="45">
        <v>47920.851999999999</v>
      </c>
      <c r="D38" s="46">
        <v>56977.2</v>
      </c>
      <c r="F38" s="45">
        <v>41073.21</v>
      </c>
      <c r="G38" s="46">
        <v>49412.74</v>
      </c>
      <c r="H38" s="33">
        <f t="shared" ref="H38:H43" si="8">+G38/$E$12</f>
        <v>0.13688410761414063</v>
      </c>
      <c r="I38" s="15">
        <f t="shared" ref="I38:I43" si="9">F38/C38</f>
        <v>0.85710516999989905</v>
      </c>
      <c r="J38" s="15">
        <f t="shared" ref="J38:J43" si="10">G38/D38</f>
        <v>0.86723707026670316</v>
      </c>
      <c r="K38" s="1" t="str">
        <f t="shared" ref="K38:K43" si="11">+B38</f>
        <v>Comercio</v>
      </c>
    </row>
    <row r="39" spans="2:11" x14ac:dyDescent="0.2">
      <c r="B39" s="35" t="s">
        <v>82</v>
      </c>
      <c r="C39" s="45">
        <v>23320.44</v>
      </c>
      <c r="D39" s="46">
        <v>29682.92</v>
      </c>
      <c r="F39" s="45">
        <v>21125.280999999999</v>
      </c>
      <c r="G39" s="46">
        <v>27191.84</v>
      </c>
      <c r="H39" s="33">
        <f t="shared" si="8"/>
        <v>7.5327349845130911E-2</v>
      </c>
      <c r="I39" s="15">
        <f t="shared" si="9"/>
        <v>0.90586974345252491</v>
      </c>
      <c r="J39" s="15">
        <f t="shared" si="10"/>
        <v>0.91607698973012097</v>
      </c>
      <c r="K39" s="1" t="str">
        <f t="shared" si="11"/>
        <v>Hotel y R</v>
      </c>
    </row>
    <row r="40" spans="2:11" x14ac:dyDescent="0.2">
      <c r="B40" s="35" t="s">
        <v>81</v>
      </c>
      <c r="C40" s="45">
        <v>21446.87</v>
      </c>
      <c r="D40" s="46">
        <v>24858.09</v>
      </c>
      <c r="F40" s="45">
        <v>19341.22</v>
      </c>
      <c r="G40" s="46">
        <v>24679.938999999998</v>
      </c>
      <c r="H40" s="33">
        <f t="shared" si="8"/>
        <v>6.8368834150594082E-2</v>
      </c>
      <c r="I40" s="15">
        <f t="shared" si="9"/>
        <v>0.90182017236081546</v>
      </c>
      <c r="J40" s="15">
        <f t="shared" si="10"/>
        <v>0.99283327882391603</v>
      </c>
      <c r="K40" s="1" t="str">
        <f t="shared" si="11"/>
        <v>Const</v>
      </c>
    </row>
    <row r="41" spans="2:11" x14ac:dyDescent="0.2">
      <c r="B41" s="35" t="s">
        <v>83</v>
      </c>
      <c r="C41" s="45">
        <v>17245.25</v>
      </c>
      <c r="D41" s="46">
        <v>21055.88</v>
      </c>
      <c r="F41" s="45">
        <v>16607.166000000001</v>
      </c>
      <c r="G41" s="46">
        <v>20501.669999999998</v>
      </c>
      <c r="H41" s="33">
        <f t="shared" si="8"/>
        <v>5.6794114282057592E-2</v>
      </c>
      <c r="I41" s="15">
        <f t="shared" si="9"/>
        <v>0.96299943462692628</v>
      </c>
      <c r="J41" s="15">
        <f t="shared" si="10"/>
        <v>0.97367908631698119</v>
      </c>
      <c r="K41" s="1" t="str">
        <f t="shared" si="11"/>
        <v>Trans y C</v>
      </c>
    </row>
    <row r="42" spans="2:11" x14ac:dyDescent="0.2">
      <c r="B42" s="35" t="s">
        <v>84</v>
      </c>
      <c r="C42" s="45">
        <v>11764.18</v>
      </c>
      <c r="D42" s="46">
        <v>10800.9</v>
      </c>
      <c r="F42" s="45">
        <v>11114.03</v>
      </c>
      <c r="G42" s="46">
        <v>9503.7369999999992</v>
      </c>
      <c r="H42" s="33">
        <f t="shared" si="8"/>
        <v>2.632743212063306E-2</v>
      </c>
      <c r="I42" s="15">
        <f t="shared" si="9"/>
        <v>0.94473477964465014</v>
      </c>
      <c r="J42" s="15">
        <f t="shared" si="10"/>
        <v>0.87990232295456861</v>
      </c>
      <c r="K42" s="1" t="str">
        <f t="shared" si="11"/>
        <v>Manuf</v>
      </c>
    </row>
    <row r="43" spans="2:11" x14ac:dyDescent="0.2">
      <c r="B43" s="35" t="s">
        <v>50</v>
      </c>
      <c r="C43" s="45">
        <v>59116.78</v>
      </c>
      <c r="D43" s="46">
        <v>62389.87</v>
      </c>
      <c r="F43" s="45">
        <v>24222.7</v>
      </c>
      <c r="G43" s="46">
        <v>30469.7</v>
      </c>
      <c r="H43" s="33">
        <f t="shared" si="8"/>
        <v>8.4407739659257533E-2</v>
      </c>
      <c r="I43" s="15">
        <f t="shared" si="9"/>
        <v>0.40974322349762626</v>
      </c>
      <c r="J43" s="15">
        <f t="shared" si="10"/>
        <v>0.4883757571541662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241205.4</v>
      </c>
      <c r="D46" s="26">
        <v>261945.4</v>
      </c>
      <c r="F46" s="26">
        <v>194764.6</v>
      </c>
      <c r="G46" s="26">
        <v>219319.7</v>
      </c>
      <c r="H46" s="33">
        <f>+G46/$E$12</f>
        <v>0.60756358414249123</v>
      </c>
      <c r="I46" s="15">
        <f t="shared" ref="I46:J48" si="12">F46/C46</f>
        <v>0.80746368033219829</v>
      </c>
      <c r="J46" s="15">
        <f t="shared" si="12"/>
        <v>0.83727257665147015</v>
      </c>
    </row>
    <row r="47" spans="2:11" x14ac:dyDescent="0.25">
      <c r="B47" s="1" t="s">
        <v>53</v>
      </c>
      <c r="C47" s="26">
        <v>107244.3</v>
      </c>
      <c r="D47" s="26">
        <v>109122.3</v>
      </c>
      <c r="F47" s="26">
        <v>106269.1</v>
      </c>
      <c r="G47" s="26">
        <v>105402.4</v>
      </c>
      <c r="H47" s="33">
        <f t="shared" ref="H47:H48" si="13">+G47/$E$12</f>
        <v>0.29198772349780028</v>
      </c>
      <c r="I47" s="15">
        <f t="shared" si="12"/>
        <v>0.99090674282922264</v>
      </c>
      <c r="J47" s="15">
        <f t="shared" si="12"/>
        <v>0.96591072585530169</v>
      </c>
    </row>
    <row r="48" spans="2:11" x14ac:dyDescent="0.25">
      <c r="B48" s="1" t="s">
        <v>54</v>
      </c>
      <c r="C48" s="26">
        <v>26207.494999999999</v>
      </c>
      <c r="D48" s="26">
        <v>36260.26</v>
      </c>
      <c r="F48" s="26">
        <v>26068.49</v>
      </c>
      <c r="G48" s="26">
        <v>36260.26</v>
      </c>
      <c r="H48" s="37">
        <f t="shared" si="13"/>
        <v>0.10044885857284416</v>
      </c>
      <c r="I48" s="15">
        <f t="shared" si="12"/>
        <v>0.99469598296212602</v>
      </c>
      <c r="J48" s="15">
        <f t="shared" si="12"/>
        <v>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350955.8</v>
      </c>
      <c r="D51" s="26">
        <v>370918</v>
      </c>
      <c r="F51" s="26">
        <v>303947.3</v>
      </c>
      <c r="G51" s="26">
        <v>327027.09999999998</v>
      </c>
      <c r="H51" s="33">
        <f>+G51/$E$12</f>
        <v>0.90593666226848235</v>
      </c>
      <c r="I51" s="15">
        <f>F51/C51</f>
        <v>0.86605578252304138</v>
      </c>
      <c r="J51" s="15">
        <f>G51/D51</f>
        <v>0.88166953342787346</v>
      </c>
    </row>
    <row r="52" spans="2:10" x14ac:dyDescent="0.25">
      <c r="B52" s="1" t="s">
        <v>57</v>
      </c>
      <c r="C52" s="26">
        <v>65155.13</v>
      </c>
      <c r="D52" s="26">
        <v>195440.8</v>
      </c>
      <c r="F52" s="26">
        <v>37782.03</v>
      </c>
      <c r="G52" s="26">
        <v>153573.70000000001</v>
      </c>
      <c r="H52" s="33">
        <f t="shared" ref="H52:H53" si="14">+G52/$E$12</f>
        <v>0.42543277052642198</v>
      </c>
      <c r="I52" s="15">
        <f t="shared" ref="I52:I53" si="15">F52/C52</f>
        <v>0.57987805411484872</v>
      </c>
      <c r="J52" s="15">
        <f t="shared" ref="J52:J53" si="16">G52/D52</f>
        <v>0.7857811674941978</v>
      </c>
    </row>
    <row r="53" spans="2:10" x14ac:dyDescent="0.25">
      <c r="B53" s="1" t="s">
        <v>58</v>
      </c>
      <c r="C53" s="26">
        <v>354008.93</v>
      </c>
      <c r="D53" s="26">
        <v>389329.8</v>
      </c>
      <c r="F53" s="26">
        <v>306654.40000000002</v>
      </c>
      <c r="G53" s="26">
        <v>342984.2</v>
      </c>
      <c r="H53" s="33">
        <f t="shared" si="14"/>
        <v>0.9501413227185932</v>
      </c>
      <c r="I53" s="15">
        <f t="shared" si="15"/>
        <v>0.86623351563476103</v>
      </c>
      <c r="J53" s="15">
        <f t="shared" si="16"/>
        <v>0.88096056351196339</v>
      </c>
    </row>
    <row r="54" spans="2:10" x14ac:dyDescent="0.25">
      <c r="G54" s="33">
        <f>+G51/F51-1</f>
        <v>7.5933558218809649E-2</v>
      </c>
    </row>
    <row r="55" spans="2:10" x14ac:dyDescent="0.25">
      <c r="G55" s="33">
        <f>+G52/F52-1</f>
        <v>3.0647286553951707</v>
      </c>
    </row>
    <row r="56" spans="2:10" x14ac:dyDescent="0.25">
      <c r="G56" s="33">
        <f>+G53/F53-1</f>
        <v>0.11847147798955437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{96F03CB2-229B-4A14-BE97-7743AB55A100}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F03CB2-229B-4A14-BE97-7743AB55A1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D312-20DD-4C14-915E-2FED922BAF68}">
  <dimension ref="B1:X56"/>
  <sheetViews>
    <sheetView showGridLines="0" zoomScaleNormal="100" workbookViewId="0">
      <pane ySplit="1" topLeftCell="A3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333745</v>
      </c>
      <c r="D8" s="26">
        <v>342140</v>
      </c>
      <c r="E8" s="26">
        <v>346332</v>
      </c>
      <c r="G8" s="15">
        <f>+E8/D8-1</f>
        <v>1.2252294382416595E-2</v>
      </c>
      <c r="H8" s="15">
        <f>+E8/C8-1</f>
        <v>3.771442268798042E-2</v>
      </c>
    </row>
    <row r="9" spans="2:24" x14ac:dyDescent="0.25">
      <c r="B9" s="14" t="s">
        <v>30</v>
      </c>
      <c r="C9" s="26">
        <v>279322.90000000002</v>
      </c>
      <c r="D9" s="26">
        <v>306412</v>
      </c>
      <c r="E9" s="26">
        <v>299256.3</v>
      </c>
      <c r="G9" s="15">
        <f t="shared" ref="G9:G12" si="0">+E9/D9-1</f>
        <v>-2.3353197655444302E-2</v>
      </c>
      <c r="H9" s="15">
        <f t="shared" ref="H9:H12" si="1">+E9/C9-1</f>
        <v>7.1363286003403026E-2</v>
      </c>
    </row>
    <row r="10" spans="2:24" x14ac:dyDescent="0.25">
      <c r="B10" s="14" t="s">
        <v>17</v>
      </c>
      <c r="C10" s="26">
        <v>270928.3</v>
      </c>
      <c r="D10" s="26">
        <v>301376.59999999998</v>
      </c>
      <c r="E10" s="26">
        <v>292870.40000000002</v>
      </c>
      <c r="G10" s="15">
        <f t="shared" si="0"/>
        <v>-2.8224487236235163E-2</v>
      </c>
      <c r="H10" s="15">
        <f t="shared" si="1"/>
        <v>8.0988586279100439E-2</v>
      </c>
    </row>
    <row r="11" spans="2:24" x14ac:dyDescent="0.25">
      <c r="B11" s="14" t="s">
        <v>31</v>
      </c>
      <c r="C11" s="26">
        <v>8394.6000000000349</v>
      </c>
      <c r="D11" s="26">
        <v>5035.4000000000233</v>
      </c>
      <c r="E11" s="26">
        <v>6385.8999999999651</v>
      </c>
      <c r="G11" s="15">
        <f t="shared" si="0"/>
        <v>0.26820113595740858</v>
      </c>
      <c r="H11" s="15">
        <f t="shared" si="1"/>
        <v>-0.23928477830987316</v>
      </c>
    </row>
    <row r="12" spans="2:24" x14ac:dyDescent="0.25">
      <c r="B12" s="14" t="s">
        <v>32</v>
      </c>
      <c r="C12" s="32">
        <v>249318.8</v>
      </c>
      <c r="D12" s="32">
        <v>285676.79999999999</v>
      </c>
      <c r="E12" s="32">
        <v>268534.90000000002</v>
      </c>
      <c r="F12" s="31">
        <f>+E12-C12</f>
        <v>19216.100000000035</v>
      </c>
      <c r="G12" s="15">
        <f t="shared" si="0"/>
        <v>-6.0004522593364085E-2</v>
      </c>
      <c r="H12" s="15">
        <f t="shared" si="1"/>
        <v>7.7074412358795419E-2</v>
      </c>
    </row>
    <row r="14" spans="2:24" x14ac:dyDescent="0.25">
      <c r="B14" s="14" t="s">
        <v>33</v>
      </c>
      <c r="C14" s="15">
        <f>+C11/C10</f>
        <v>3.0984581529504431E-2</v>
      </c>
      <c r="D14" s="15">
        <f t="shared" ref="D14:E14" si="2">+D11/D10</f>
        <v>1.670799922754462E-2</v>
      </c>
      <c r="E14" s="15">
        <f t="shared" si="2"/>
        <v>2.1804525141495914E-2</v>
      </c>
      <c r="G14" s="15">
        <f t="shared" ref="G14:G15" si="3">+E14/D14-1</f>
        <v>0.3050350819713481</v>
      </c>
      <c r="H14" s="15">
        <f t="shared" ref="H14:H15" si="4">+E14/C14-1</f>
        <v>-0.29627821112468455</v>
      </c>
    </row>
    <row r="15" spans="2:24" x14ac:dyDescent="0.25">
      <c r="B15" s="14" t="s">
        <v>34</v>
      </c>
      <c r="C15" s="15">
        <f>+C12/C10</f>
        <v>0.92023904479524654</v>
      </c>
      <c r="D15" s="15">
        <f t="shared" ref="D15:E15" si="5">+D12/D10</f>
        <v>0.94790637362024788</v>
      </c>
      <c r="E15" s="15">
        <f t="shared" si="5"/>
        <v>0.91690693221301978</v>
      </c>
      <c r="G15" s="15">
        <f t="shared" si="3"/>
        <v>-3.2703062528037341E-2</v>
      </c>
      <c r="H15" s="15">
        <f t="shared" si="4"/>
        <v>-3.6209206738975208E-3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1122.723</v>
      </c>
      <c r="D18" s="26">
        <v>1196.675</v>
      </c>
      <c r="E18" s="26">
        <v>1365.1980000000001</v>
      </c>
      <c r="G18" s="15">
        <f>+E18/D18-1</f>
        <v>0.14082603881588573</v>
      </c>
      <c r="H18" s="15">
        <f>+E18/C18-1</f>
        <v>0.21597045753939326</v>
      </c>
    </row>
    <row r="19" spans="2:24" x14ac:dyDescent="0.25">
      <c r="B19" s="19" t="s">
        <v>36</v>
      </c>
      <c r="C19" s="26">
        <v>1992.29</v>
      </c>
      <c r="D19" s="26">
        <v>2248.5430000000001</v>
      </c>
      <c r="E19" s="26">
        <v>2446.2629999999999</v>
      </c>
      <c r="G19" s="15">
        <f t="shared" ref="G19:G20" si="6">+E19/D19-1</f>
        <v>8.793249673232828E-2</v>
      </c>
      <c r="H19" s="15">
        <f t="shared" ref="H19:H20" si="7">+E19/C19-1</f>
        <v>0.22786491926376184</v>
      </c>
    </row>
    <row r="20" spans="2:24" x14ac:dyDescent="0.25">
      <c r="B20" s="19" t="s">
        <v>37</v>
      </c>
      <c r="C20" s="26">
        <v>919.38279999999997</v>
      </c>
      <c r="D20" s="26">
        <v>1030.5619999999999</v>
      </c>
      <c r="E20" s="26">
        <v>1119.479</v>
      </c>
      <c r="F20" s="31">
        <f>+E20-E19</f>
        <v>-1326.7839999999999</v>
      </c>
      <c r="G20" s="15">
        <f t="shared" si="6"/>
        <v>8.6280107358897462E-2</v>
      </c>
      <c r="H20" s="15">
        <f t="shared" si="7"/>
        <v>0.21764187887787334</v>
      </c>
    </row>
    <row r="21" spans="2:24" x14ac:dyDescent="0.25">
      <c r="E21" s="1">
        <f>+E20/C20-1</f>
        <v>0.21764187887787334</v>
      </c>
    </row>
    <row r="22" spans="2:24" x14ac:dyDescent="0.25">
      <c r="E22" s="31">
        <f>+E20-C20</f>
        <v>200.09620000000007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141702.79999999999</v>
      </c>
      <c r="D29" s="26">
        <v>151842.5</v>
      </c>
      <c r="F29" s="26">
        <v>127548.4</v>
      </c>
      <c r="G29" s="26">
        <v>136738.6</v>
      </c>
      <c r="H29" s="33">
        <f>+G29/$E$12</f>
        <v>0.50920234204194681</v>
      </c>
      <c r="I29" s="15">
        <f>F29/C29</f>
        <v>0.90011206553434375</v>
      </c>
      <c r="J29" s="15">
        <f>G29/D29</f>
        <v>0.9005291667352685</v>
      </c>
    </row>
    <row r="30" spans="2:24" x14ac:dyDescent="0.25">
      <c r="B30" s="1" t="s">
        <v>44</v>
      </c>
      <c r="C30" s="26">
        <v>129225.5</v>
      </c>
      <c r="D30" s="26">
        <v>141027.9</v>
      </c>
      <c r="F30" s="26">
        <v>121770.4</v>
      </c>
      <c r="G30" s="26">
        <v>131796.4</v>
      </c>
      <c r="H30" s="33">
        <f>+G30/$E$12</f>
        <v>0.49079803034912772</v>
      </c>
      <c r="I30" s="15">
        <f>F30/C30</f>
        <v>0.94230937392387726</v>
      </c>
      <c r="J30" s="15">
        <f>G30/D30</f>
        <v>0.93454132125629041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67183.460000000006</v>
      </c>
      <c r="D33" s="26">
        <v>83592.350000000006</v>
      </c>
      <c r="F33" s="26">
        <v>53702.91</v>
      </c>
      <c r="G33" s="26">
        <v>68106.25</v>
      </c>
      <c r="H33" s="33">
        <f>+G33/$E$12</f>
        <v>0.25362159629902853</v>
      </c>
      <c r="I33" s="15">
        <f>F33/C33</f>
        <v>0.79934719051385561</v>
      </c>
      <c r="J33" s="15">
        <f>G33/D33</f>
        <v>0.81474261699784722</v>
      </c>
    </row>
    <row r="34" spans="2:11" x14ac:dyDescent="0.25">
      <c r="B34" s="1" t="s">
        <v>47</v>
      </c>
      <c r="C34" s="26">
        <v>203744.8</v>
      </c>
      <c r="D34" s="26">
        <v>209278.01</v>
      </c>
      <c r="F34" s="26">
        <v>195615.9</v>
      </c>
      <c r="G34" s="26">
        <v>200428.66</v>
      </c>
      <c r="H34" s="33">
        <f>+G34/$E$12</f>
        <v>0.74637844094007888</v>
      </c>
      <c r="I34" s="15">
        <f>F34/C34</f>
        <v>0.96010254004028572</v>
      </c>
      <c r="J34" s="15">
        <f>G34/D34</f>
        <v>0.95771485976954762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80</v>
      </c>
      <c r="C37" s="43">
        <v>174345.9</v>
      </c>
      <c r="D37" s="44">
        <v>182947.5</v>
      </c>
      <c r="E37" s="36"/>
      <c r="F37" s="43">
        <v>171536.6</v>
      </c>
      <c r="G37" s="44">
        <v>179847.5</v>
      </c>
      <c r="H37" s="33">
        <f>+G37/$E$12</f>
        <v>0.66973603803453474</v>
      </c>
      <c r="I37" s="15">
        <f>F37/C37</f>
        <v>0.98388662996950327</v>
      </c>
      <c r="J37" s="15">
        <f>G37/D37</f>
        <v>0.98305524809029909</v>
      </c>
      <c r="K37" s="1" t="str">
        <f>+B37</f>
        <v>Agr/Pes/M</v>
      </c>
    </row>
    <row r="38" spans="2:11" x14ac:dyDescent="0.2">
      <c r="B38" s="35" t="s">
        <v>49</v>
      </c>
      <c r="C38" s="45">
        <v>26527.47</v>
      </c>
      <c r="D38" s="46">
        <v>27301.69</v>
      </c>
      <c r="E38" s="36"/>
      <c r="F38" s="45">
        <v>24673.46</v>
      </c>
      <c r="G38" s="46">
        <v>24741.09</v>
      </c>
      <c r="H38" s="33">
        <f t="shared" ref="H38:H43" si="8">+G38/$E$12</f>
        <v>9.2133610938466462E-2</v>
      </c>
      <c r="I38" s="15">
        <f t="shared" ref="I38:I43" si="9">F38/C38</f>
        <v>0.93010980692844047</v>
      </c>
      <c r="J38" s="15">
        <f t="shared" ref="J38:J43" si="10">G38/D38</f>
        <v>0.90621093419491616</v>
      </c>
      <c r="K38" s="1" t="str">
        <f t="shared" ref="K38:K43" si="11">+B38</f>
        <v>Comercio</v>
      </c>
    </row>
    <row r="39" spans="2:11" x14ac:dyDescent="0.2">
      <c r="B39" s="35" t="s">
        <v>82</v>
      </c>
      <c r="C39" s="45">
        <v>10462.718000000001</v>
      </c>
      <c r="D39" s="46">
        <v>18070.64</v>
      </c>
      <c r="E39" s="36"/>
      <c r="F39" s="45">
        <v>9015.8060000000005</v>
      </c>
      <c r="G39" s="46">
        <v>17007.517</v>
      </c>
      <c r="H39" s="33">
        <f t="shared" si="8"/>
        <v>6.3334475332629009E-2</v>
      </c>
      <c r="I39" s="15">
        <f t="shared" si="9"/>
        <v>0.86170782773654031</v>
      </c>
      <c r="J39" s="15">
        <f t="shared" si="10"/>
        <v>0.94116849209546538</v>
      </c>
      <c r="K39" s="1" t="str">
        <f t="shared" si="11"/>
        <v>Hotel y R</v>
      </c>
    </row>
    <row r="40" spans="2:11" x14ac:dyDescent="0.2">
      <c r="B40" s="35" t="s">
        <v>81</v>
      </c>
      <c r="C40" s="45">
        <v>9597.6260000000002</v>
      </c>
      <c r="D40" s="46">
        <v>15753.76</v>
      </c>
      <c r="E40" s="36"/>
      <c r="F40" s="45">
        <v>9226.7369999999992</v>
      </c>
      <c r="G40" s="46">
        <v>14474.59</v>
      </c>
      <c r="H40" s="33">
        <f t="shared" si="8"/>
        <v>5.3902081256477274E-2</v>
      </c>
      <c r="I40" s="15">
        <f t="shared" si="9"/>
        <v>0.96135617287024921</v>
      </c>
      <c r="J40" s="15">
        <f t="shared" si="10"/>
        <v>0.91880224149663314</v>
      </c>
      <c r="K40" s="1" t="str">
        <f t="shared" si="11"/>
        <v>Const</v>
      </c>
    </row>
    <row r="41" spans="2:11" x14ac:dyDescent="0.2">
      <c r="B41" s="35" t="s">
        <v>84</v>
      </c>
      <c r="C41" s="45">
        <v>12001.226000000001</v>
      </c>
      <c r="D41" s="46">
        <v>10606.43</v>
      </c>
      <c r="E41" s="36"/>
      <c r="F41" s="45">
        <v>11513.09</v>
      </c>
      <c r="G41" s="46">
        <v>10024.950000000001</v>
      </c>
      <c r="H41" s="33">
        <f t="shared" si="8"/>
        <v>3.733201904110043E-2</v>
      </c>
      <c r="I41" s="15">
        <f t="shared" si="9"/>
        <v>0.95932615551111189</v>
      </c>
      <c r="J41" s="15">
        <f t="shared" si="10"/>
        <v>0.9451766522760251</v>
      </c>
      <c r="K41" s="1" t="str">
        <f t="shared" si="11"/>
        <v>Manuf</v>
      </c>
    </row>
    <row r="42" spans="2:11" x14ac:dyDescent="0.2">
      <c r="B42" s="35" t="s">
        <v>83</v>
      </c>
      <c r="C42" s="45">
        <v>6163.9870000000001</v>
      </c>
      <c r="D42" s="46">
        <v>6494.7920000000004</v>
      </c>
      <c r="E42" s="36"/>
      <c r="F42" s="45">
        <v>6076.4719999999998</v>
      </c>
      <c r="G42" s="46">
        <v>6494.7920000000004</v>
      </c>
      <c r="H42" s="33">
        <f t="shared" si="8"/>
        <v>2.4186025727009786E-2</v>
      </c>
      <c r="I42" s="15">
        <f t="shared" si="9"/>
        <v>0.98580220886254299</v>
      </c>
      <c r="J42" s="15">
        <f t="shared" si="10"/>
        <v>1</v>
      </c>
      <c r="K42" s="1" t="str">
        <f t="shared" si="11"/>
        <v>Trans y C</v>
      </c>
    </row>
    <row r="43" spans="2:11" x14ac:dyDescent="0.2">
      <c r="B43" s="35" t="s">
        <v>50</v>
      </c>
      <c r="C43" s="45">
        <v>31829.4</v>
      </c>
      <c r="D43" s="46">
        <v>31695.53</v>
      </c>
      <c r="E43" s="36"/>
      <c r="F43" s="45">
        <v>17276.57</v>
      </c>
      <c r="G43" s="46">
        <v>15944.49</v>
      </c>
      <c r="H43" s="33">
        <f t="shared" si="8"/>
        <v>5.9375857663193865E-2</v>
      </c>
      <c r="I43" s="15">
        <f t="shared" si="9"/>
        <v>0.5427865432587482</v>
      </c>
      <c r="J43" s="15">
        <f t="shared" si="10"/>
        <v>0.50305169214712608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175634.4</v>
      </c>
      <c r="D46" s="26">
        <v>190383</v>
      </c>
      <c r="F46" s="26">
        <v>155085</v>
      </c>
      <c r="G46" s="26">
        <v>168254.7</v>
      </c>
      <c r="H46" s="33">
        <f>+G46/$E$12</f>
        <v>0.62656548552906899</v>
      </c>
      <c r="I46" s="15">
        <f t="shared" ref="I46:J48" si="12">F46/C46</f>
        <v>0.88299900247331964</v>
      </c>
      <c r="J46" s="15">
        <f t="shared" si="12"/>
        <v>0.88376955925686651</v>
      </c>
    </row>
    <row r="47" spans="2:11" x14ac:dyDescent="0.25">
      <c r="B47" s="1" t="s">
        <v>53</v>
      </c>
      <c r="C47" s="26">
        <v>80513.95</v>
      </c>
      <c r="D47" s="26">
        <v>77112.27</v>
      </c>
      <c r="F47" s="26">
        <v>79878.2</v>
      </c>
      <c r="G47" s="26">
        <v>74905.14</v>
      </c>
      <c r="H47" s="33">
        <f t="shared" ref="H47:H48" si="13">+G47/$E$12</f>
        <v>0.2789400558363177</v>
      </c>
      <c r="I47" s="15">
        <f t="shared" si="12"/>
        <v>0.99210385281059987</v>
      </c>
      <c r="J47" s="15">
        <f t="shared" si="12"/>
        <v>0.9713777068163082</v>
      </c>
    </row>
    <row r="48" spans="2:11" x14ac:dyDescent="0.25">
      <c r="B48" s="1" t="s">
        <v>54</v>
      </c>
      <c r="C48" s="26">
        <v>14779.91</v>
      </c>
      <c r="D48" s="26">
        <v>25375.08</v>
      </c>
      <c r="F48" s="26">
        <v>14355.6</v>
      </c>
      <c r="G48" s="26">
        <v>25375.08</v>
      </c>
      <c r="H48" s="33">
        <f t="shared" si="13"/>
        <v>9.4494533112828169E-2</v>
      </c>
      <c r="I48" s="15">
        <f t="shared" si="12"/>
        <v>0.97129143546882224</v>
      </c>
      <c r="J48" s="15">
        <f t="shared" si="12"/>
        <v>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243312.8</v>
      </c>
      <c r="D51" s="26">
        <v>266680</v>
      </c>
      <c r="F51" s="26">
        <v>222977.8</v>
      </c>
      <c r="G51" s="26">
        <v>243402.9</v>
      </c>
      <c r="H51" s="33">
        <f>+G51/$E$12</f>
        <v>0.90641067511150308</v>
      </c>
      <c r="I51" s="15">
        <f>F51/C51</f>
        <v>0.91642445444711496</v>
      </c>
      <c r="J51" s="15">
        <f>G51/D51</f>
        <v>0.9127152392380381</v>
      </c>
    </row>
    <row r="52" spans="2:10" x14ac:dyDescent="0.25">
      <c r="B52" s="1" t="s">
        <v>57</v>
      </c>
      <c r="C52" s="26">
        <v>16985.7</v>
      </c>
      <c r="D52" s="26">
        <v>98334.197</v>
      </c>
      <c r="F52" s="26">
        <v>9753.5632000000005</v>
      </c>
      <c r="G52" s="26">
        <v>79250.722999999998</v>
      </c>
      <c r="H52" s="33">
        <f t="shared" ref="H52:H53" si="14">+G52/$E$12</f>
        <v>0.29512261907111514</v>
      </c>
      <c r="I52" s="15">
        <f t="shared" ref="I52:I53" si="15">F52/C52</f>
        <v>0.57422203382845571</v>
      </c>
      <c r="J52" s="15">
        <f t="shared" ref="J52:J53" si="16">G52/D52</f>
        <v>0.80593247738627483</v>
      </c>
    </row>
    <row r="53" spans="2:10" x14ac:dyDescent="0.25">
      <c r="B53" s="1" t="s">
        <v>58</v>
      </c>
      <c r="C53" s="26">
        <v>252041.9</v>
      </c>
      <c r="D53" s="26">
        <v>275729.7</v>
      </c>
      <c r="F53" s="26">
        <v>230670.2</v>
      </c>
      <c r="G53" s="26">
        <v>252329.8</v>
      </c>
      <c r="H53" s="33">
        <f t="shared" si="14"/>
        <v>0.93965365395708333</v>
      </c>
      <c r="I53" s="15">
        <f t="shared" si="15"/>
        <v>0.91520576539059584</v>
      </c>
      <c r="J53" s="15">
        <f t="shared" si="16"/>
        <v>0.91513464091826158</v>
      </c>
    </row>
    <row r="54" spans="2:10" x14ac:dyDescent="0.25">
      <c r="G54" s="33">
        <f>+G51/F51-1</f>
        <v>9.1601495754285889E-2</v>
      </c>
    </row>
    <row r="55" spans="2:10" x14ac:dyDescent="0.25">
      <c r="G55" s="33">
        <f>+G52/F52-1</f>
        <v>7.1253098354865827</v>
      </c>
    </row>
    <row r="56" spans="2:10" x14ac:dyDescent="0.25">
      <c r="G56" s="33">
        <f>+G53/F53-1</f>
        <v>9.3898561669431002E-2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{5623D2AD-3D2B-4A5C-ABDC-A0A409B4B0FF}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23D2AD-3D2B-4A5C-ABDC-A0A409B4B0F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F901-690C-47AB-9B5E-867FD8A17CE2}">
  <dimension ref="B1:X56"/>
  <sheetViews>
    <sheetView showGridLines="0" zoomScaleNormal="100" workbookViewId="0">
      <pane ySplit="1" topLeftCell="A2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629442</v>
      </c>
      <c r="D8" s="26">
        <v>645020</v>
      </c>
      <c r="E8" s="26">
        <v>652803</v>
      </c>
      <c r="G8" s="15">
        <f>+E8/D8-1</f>
        <v>1.2066292518061461E-2</v>
      </c>
      <c r="H8" s="15">
        <f>+E8/C8-1</f>
        <v>3.711382462562085E-2</v>
      </c>
    </row>
    <row r="9" spans="2:24" x14ac:dyDescent="0.25">
      <c r="B9" s="14" t="s">
        <v>30</v>
      </c>
      <c r="C9" s="26">
        <v>473566.2</v>
      </c>
      <c r="D9" s="26">
        <v>506461.1</v>
      </c>
      <c r="E9" s="26">
        <v>510021.2</v>
      </c>
      <c r="G9" s="15">
        <f t="shared" ref="G9:G12" si="0">+E9/D9-1</f>
        <v>7.029365137816157E-3</v>
      </c>
      <c r="H9" s="15">
        <f t="shared" ref="H9:H12" si="1">+E9/C9-1</f>
        <v>7.6979733773229642E-2</v>
      </c>
    </row>
    <row r="10" spans="2:24" x14ac:dyDescent="0.25">
      <c r="B10" s="14" t="s">
        <v>17</v>
      </c>
      <c r="C10" s="26">
        <v>462483</v>
      </c>
      <c r="D10" s="26">
        <v>492224.2</v>
      </c>
      <c r="E10" s="26">
        <v>498678.4</v>
      </c>
      <c r="G10" s="15">
        <f t="shared" si="0"/>
        <v>1.3112317517098848E-2</v>
      </c>
      <c r="H10" s="15">
        <f t="shared" si="1"/>
        <v>7.8263201025767559E-2</v>
      </c>
    </row>
    <row r="11" spans="2:24" x14ac:dyDescent="0.25">
      <c r="B11" s="14" t="s">
        <v>31</v>
      </c>
      <c r="C11" s="26">
        <v>11083.200000000012</v>
      </c>
      <c r="D11" s="26">
        <v>14236.899999999965</v>
      </c>
      <c r="E11" s="26">
        <v>11342.799999999988</v>
      </c>
      <c r="G11" s="15">
        <f t="shared" si="0"/>
        <v>-0.20328161327255112</v>
      </c>
      <c r="H11" s="15">
        <f t="shared" si="1"/>
        <v>2.3422838169479654E-2</v>
      </c>
    </row>
    <row r="12" spans="2:24" x14ac:dyDescent="0.25">
      <c r="B12" s="14" t="s">
        <v>32</v>
      </c>
      <c r="C12" s="32">
        <v>400462.3</v>
      </c>
      <c r="D12" s="32">
        <v>442360.9</v>
      </c>
      <c r="E12" s="32">
        <v>448078.6</v>
      </c>
      <c r="F12" s="31">
        <f>+E12-C12</f>
        <v>47616.299999999988</v>
      </c>
      <c r="G12" s="15">
        <f t="shared" si="0"/>
        <v>1.2925419041330155E-2</v>
      </c>
      <c r="H12" s="15">
        <f t="shared" si="1"/>
        <v>0.11890332747926591</v>
      </c>
    </row>
    <row r="14" spans="2:24" x14ac:dyDescent="0.25">
      <c r="B14" s="14" t="s">
        <v>33</v>
      </c>
      <c r="C14" s="15">
        <f>+C11/C10</f>
        <v>2.3964556535051043E-2</v>
      </c>
      <c r="D14" s="15">
        <f t="shared" ref="D14:E14" si="2">+D11/D10</f>
        <v>2.8923608388210016E-2</v>
      </c>
      <c r="E14" s="15">
        <f t="shared" si="2"/>
        <v>2.2745721491045107E-2</v>
      </c>
      <c r="G14" s="15">
        <f t="shared" ref="G14:G15" si="3">+E14/D14-1</f>
        <v>-0.21359322855730445</v>
      </c>
      <c r="H14" s="15">
        <f t="shared" ref="H14:H15" si="4">+E14/C14-1</f>
        <v>-5.085990396789708E-2</v>
      </c>
    </row>
    <row r="15" spans="2:24" x14ac:dyDescent="0.25">
      <c r="B15" s="14" t="s">
        <v>34</v>
      </c>
      <c r="C15" s="15">
        <f>+C12/C10</f>
        <v>0.86589625997063668</v>
      </c>
      <c r="D15" s="15">
        <f t="shared" ref="D15:E15" si="5">+D12/D10</f>
        <v>0.89869799168752773</v>
      </c>
      <c r="E15" s="15">
        <f t="shared" si="5"/>
        <v>0.8985322003118642</v>
      </c>
      <c r="G15" s="15">
        <f t="shared" si="3"/>
        <v>-1.8447952170475013E-4</v>
      </c>
      <c r="H15" s="15">
        <f t="shared" si="4"/>
        <v>3.7690358360404685E-2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1404.296</v>
      </c>
      <c r="D18" s="26">
        <v>1391.104</v>
      </c>
      <c r="E18" s="26">
        <v>1417.5170000000001</v>
      </c>
      <c r="G18" s="15">
        <f>+E18/D18-1</f>
        <v>1.8987077889216053E-2</v>
      </c>
      <c r="H18" s="15">
        <f>+E18/C18-1</f>
        <v>9.414681804975622E-3</v>
      </c>
    </row>
    <row r="19" spans="2:24" x14ac:dyDescent="0.25">
      <c r="B19" s="19" t="s">
        <v>36</v>
      </c>
      <c r="C19" s="26">
        <v>2442.9279999999999</v>
      </c>
      <c r="D19" s="26">
        <v>2694.5230000000001</v>
      </c>
      <c r="E19" s="26">
        <v>2830.13</v>
      </c>
      <c r="G19" s="15">
        <f t="shared" ref="G19:G20" si="6">+E19/D19-1</f>
        <v>5.0326903871297457E-2</v>
      </c>
      <c r="H19" s="15">
        <f t="shared" ref="H19:H20" si="7">+E19/C19-1</f>
        <v>0.15849914528794962</v>
      </c>
    </row>
    <row r="20" spans="2:24" x14ac:dyDescent="0.25">
      <c r="B20" s="19" t="s">
        <v>37</v>
      </c>
      <c r="C20" s="26">
        <v>1086.749</v>
      </c>
      <c r="D20" s="26">
        <v>1085.056</v>
      </c>
      <c r="E20" s="26">
        <v>1111.1510000000001</v>
      </c>
      <c r="F20" s="31">
        <f>+E20-E19</f>
        <v>-1718.979</v>
      </c>
      <c r="G20" s="15">
        <f t="shared" si="6"/>
        <v>2.4049449982305182E-2</v>
      </c>
      <c r="H20" s="15">
        <f t="shared" si="7"/>
        <v>2.2454126941915842E-2</v>
      </c>
    </row>
    <row r="21" spans="2:24" x14ac:dyDescent="0.25">
      <c r="E21" s="1">
        <f>+E20/C20-1</f>
        <v>2.2454126941915842E-2</v>
      </c>
    </row>
    <row r="22" spans="2:24" x14ac:dyDescent="0.25">
      <c r="E22" s="31">
        <f>+E20-C20</f>
        <v>24.402000000000044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264317.3</v>
      </c>
      <c r="D29" s="26">
        <v>282510.59999999998</v>
      </c>
      <c r="F29" s="26">
        <v>227063</v>
      </c>
      <c r="G29" s="26">
        <v>250832.5</v>
      </c>
      <c r="H29" s="33">
        <f>+G29/$E$12</f>
        <v>0.55979575904763146</v>
      </c>
      <c r="I29" s="15">
        <f>F29/C29</f>
        <v>0.85905462866032611</v>
      </c>
      <c r="J29" s="15">
        <f>G29/D29</f>
        <v>0.88786934012387508</v>
      </c>
    </row>
    <row r="30" spans="2:24" x14ac:dyDescent="0.25">
      <c r="B30" s="1" t="s">
        <v>44</v>
      </c>
      <c r="C30" s="26">
        <v>198165.7</v>
      </c>
      <c r="D30" s="26">
        <v>216167.8</v>
      </c>
      <c r="F30" s="26">
        <v>173399.3</v>
      </c>
      <c r="G30" s="26">
        <v>197246.1</v>
      </c>
      <c r="H30" s="33">
        <f>+G30/$E$12</f>
        <v>0.44020424095236865</v>
      </c>
      <c r="I30" s="15">
        <f>F30/C30</f>
        <v>0.87502176209101767</v>
      </c>
      <c r="J30" s="15">
        <f>G30/D30</f>
        <v>0.91246753679317649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192814.25</v>
      </c>
      <c r="D33" s="26">
        <v>208535.9</v>
      </c>
      <c r="F33" s="26">
        <v>141012.4</v>
      </c>
      <c r="G33" s="26">
        <v>168923.1</v>
      </c>
      <c r="H33" s="33">
        <f>+G33/$E$12</f>
        <v>0.37699434875934718</v>
      </c>
      <c r="I33" s="15">
        <f>F33/C33</f>
        <v>0.73133806240980626</v>
      </c>
      <c r="J33" s="15">
        <f>G33/D33</f>
        <v>0.81004325873866323</v>
      </c>
    </row>
    <row r="34" spans="2:11" x14ac:dyDescent="0.25">
      <c r="B34" s="1" t="s">
        <v>47</v>
      </c>
      <c r="C34" s="26">
        <v>269668.7</v>
      </c>
      <c r="D34" s="26">
        <v>290142.5</v>
      </c>
      <c r="F34" s="26">
        <v>259449.93</v>
      </c>
      <c r="G34" s="26">
        <v>279155.59999999998</v>
      </c>
      <c r="H34" s="33">
        <f>+G34/$E$12</f>
        <v>0.62300587441578326</v>
      </c>
      <c r="I34" s="15">
        <f>F34/C34</f>
        <v>0.96210620661574731</v>
      </c>
      <c r="J34" s="15">
        <f>G34/D34</f>
        <v>0.96213274511662361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80</v>
      </c>
      <c r="C37" s="43">
        <v>237013.4</v>
      </c>
      <c r="D37" s="44">
        <v>266928.40000000002</v>
      </c>
      <c r="E37" s="36"/>
      <c r="F37" s="43">
        <v>234604.3</v>
      </c>
      <c r="G37" s="44">
        <v>265679.09999999998</v>
      </c>
      <c r="H37" s="33">
        <f>+G37/$E$12</f>
        <v>0.59292967796275031</v>
      </c>
      <c r="I37" s="15">
        <f>F37/C37</f>
        <v>0.98983559579331803</v>
      </c>
      <c r="J37" s="15">
        <f>G37/D37</f>
        <v>0.99531971869609959</v>
      </c>
      <c r="K37" s="1" t="str">
        <f>+B37</f>
        <v>Agr/Pes/M</v>
      </c>
    </row>
    <row r="38" spans="2:11" x14ac:dyDescent="0.2">
      <c r="B38" s="35" t="s">
        <v>49</v>
      </c>
      <c r="C38" s="45">
        <v>59422.07</v>
      </c>
      <c r="D38" s="46">
        <v>65064.705999999998</v>
      </c>
      <c r="E38" s="36"/>
      <c r="F38" s="45">
        <v>47124.35</v>
      </c>
      <c r="G38" s="46">
        <v>54973.13</v>
      </c>
      <c r="H38" s="33">
        <f t="shared" ref="H38:H43" si="8">+G38/$E$12</f>
        <v>0.12268635458153994</v>
      </c>
      <c r="I38" s="15">
        <f t="shared" ref="I38:I43" si="9">F38/C38</f>
        <v>0.7930445708135041</v>
      </c>
      <c r="J38" s="15">
        <f t="shared" ref="J38:J43" si="10">G38/D38</f>
        <v>0.84489938369966655</v>
      </c>
      <c r="K38" s="1" t="str">
        <f t="shared" ref="K38:K43" si="11">+B38</f>
        <v>Comercio</v>
      </c>
    </row>
    <row r="39" spans="2:11" x14ac:dyDescent="0.2">
      <c r="B39" s="35" t="s">
        <v>82</v>
      </c>
      <c r="C39" s="45">
        <v>27299.119999999999</v>
      </c>
      <c r="D39" s="46">
        <v>32204.162</v>
      </c>
      <c r="E39" s="36"/>
      <c r="F39" s="45">
        <v>23114.13</v>
      </c>
      <c r="G39" s="46">
        <v>31086.26</v>
      </c>
      <c r="H39" s="33">
        <f t="shared" si="8"/>
        <v>6.9376801302271515E-2</v>
      </c>
      <c r="I39" s="15">
        <f t="shared" si="9"/>
        <v>0.84669872142398739</v>
      </c>
      <c r="J39" s="15">
        <f t="shared" si="10"/>
        <v>0.96528703339649069</v>
      </c>
      <c r="K39" s="1" t="str">
        <f t="shared" si="11"/>
        <v>Hotel y R</v>
      </c>
    </row>
    <row r="40" spans="2:11" x14ac:dyDescent="0.2">
      <c r="B40" s="35" t="s">
        <v>83</v>
      </c>
      <c r="C40" s="45">
        <v>22742.880000000001</v>
      </c>
      <c r="D40" s="46">
        <v>27527.73</v>
      </c>
      <c r="E40" s="36"/>
      <c r="F40" s="45">
        <v>20505.509999999998</v>
      </c>
      <c r="G40" s="46">
        <v>26189.4</v>
      </c>
      <c r="H40" s="33">
        <f t="shared" si="8"/>
        <v>5.8448227610066635E-2</v>
      </c>
      <c r="I40" s="15">
        <f t="shared" si="9"/>
        <v>0.90162327726303781</v>
      </c>
      <c r="J40" s="15">
        <f t="shared" si="10"/>
        <v>0.95138247868603776</v>
      </c>
      <c r="K40" s="1" t="str">
        <f t="shared" si="11"/>
        <v>Trans y C</v>
      </c>
    </row>
    <row r="41" spans="2:11" x14ac:dyDescent="0.2">
      <c r="B41" s="35" t="s">
        <v>84</v>
      </c>
      <c r="C41" s="45">
        <v>21165.52</v>
      </c>
      <c r="D41" s="46">
        <v>25977.64</v>
      </c>
      <c r="E41" s="36"/>
      <c r="F41" s="45">
        <v>19000.78</v>
      </c>
      <c r="G41" s="46">
        <v>21464.9</v>
      </c>
      <c r="H41" s="33">
        <f t="shared" si="8"/>
        <v>4.7904318572678996E-2</v>
      </c>
      <c r="I41" s="15">
        <f t="shared" si="9"/>
        <v>0.89772327823743514</v>
      </c>
      <c r="J41" s="15">
        <f t="shared" si="10"/>
        <v>0.82628368088864124</v>
      </c>
      <c r="K41" s="1" t="str">
        <f t="shared" si="11"/>
        <v>Manuf</v>
      </c>
    </row>
    <row r="42" spans="2:11" x14ac:dyDescent="0.2">
      <c r="B42" s="35" t="s">
        <v>81</v>
      </c>
      <c r="C42" s="45">
        <v>21865.55</v>
      </c>
      <c r="D42" s="46">
        <v>25247.1</v>
      </c>
      <c r="E42" s="36"/>
      <c r="F42" s="45">
        <v>17792.431</v>
      </c>
      <c r="G42" s="46">
        <v>21734.93</v>
      </c>
      <c r="H42" s="33">
        <f t="shared" si="8"/>
        <v>4.8506958377391829E-2</v>
      </c>
      <c r="I42" s="15">
        <f t="shared" si="9"/>
        <v>0.81371980123984999</v>
      </c>
      <c r="J42" s="15">
        <f t="shared" si="10"/>
        <v>0.86088818121685273</v>
      </c>
      <c r="K42" s="1" t="str">
        <f t="shared" si="11"/>
        <v>Const</v>
      </c>
    </row>
    <row r="43" spans="2:11" x14ac:dyDescent="0.2">
      <c r="B43" s="35" t="s">
        <v>50</v>
      </c>
      <c r="C43" s="45">
        <v>72974.47</v>
      </c>
      <c r="D43" s="46">
        <v>55728.65</v>
      </c>
      <c r="E43" s="36"/>
      <c r="F43" s="45">
        <v>38320.75</v>
      </c>
      <c r="G43" s="46">
        <v>26950.92</v>
      </c>
      <c r="H43" s="33">
        <f t="shared" si="8"/>
        <v>6.0147750863352993E-2</v>
      </c>
      <c r="I43" s="15">
        <f t="shared" si="9"/>
        <v>0.52512543085273522</v>
      </c>
      <c r="J43" s="15">
        <f t="shared" si="10"/>
        <v>0.48360977701774577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347906.4</v>
      </c>
      <c r="D46" s="26">
        <v>313937.59999999998</v>
      </c>
      <c r="F46" s="26">
        <v>287609.2</v>
      </c>
      <c r="G46" s="26">
        <v>266276.3</v>
      </c>
      <c r="H46" s="33">
        <f>+G46/$E$12</f>
        <v>0.59426247984170633</v>
      </c>
      <c r="I46" s="15">
        <f t="shared" ref="I46:J48" si="12">F46/C46</f>
        <v>0.82668556830227902</v>
      </c>
      <c r="J46" s="15">
        <f t="shared" si="12"/>
        <v>0.84818225023061911</v>
      </c>
    </row>
    <row r="47" spans="2:11" x14ac:dyDescent="0.25">
      <c r="B47" s="1" t="s">
        <v>53</v>
      </c>
      <c r="C47" s="26">
        <v>101738.8</v>
      </c>
      <c r="D47" s="26">
        <v>135598.64000000001</v>
      </c>
      <c r="F47" s="26">
        <v>100216</v>
      </c>
      <c r="G47" s="26">
        <v>132660.1</v>
      </c>
      <c r="H47" s="33">
        <f t="shared" ref="H47:H48" si="13">+G47/$E$12</f>
        <v>0.29606435120981012</v>
      </c>
      <c r="I47" s="15">
        <f t="shared" si="12"/>
        <v>0.98503225907913206</v>
      </c>
      <c r="J47" s="15">
        <f t="shared" si="12"/>
        <v>0.97832913368452656</v>
      </c>
    </row>
    <row r="48" spans="2:11" x14ac:dyDescent="0.25">
      <c r="B48" s="1" t="s">
        <v>54</v>
      </c>
      <c r="C48" s="26">
        <v>12837.85</v>
      </c>
      <c r="D48" s="26">
        <v>49142.15</v>
      </c>
      <c r="F48" s="26">
        <v>12637.1</v>
      </c>
      <c r="G48" s="26">
        <v>49142.15</v>
      </c>
      <c r="H48" s="33">
        <f t="shared" si="13"/>
        <v>0.10967305736091838</v>
      </c>
      <c r="I48" s="15">
        <f t="shared" si="12"/>
        <v>0.98436264639328241</v>
      </c>
      <c r="J48" s="15">
        <f t="shared" si="12"/>
        <v>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367478.4</v>
      </c>
      <c r="D51" s="26">
        <v>392368.5</v>
      </c>
      <c r="F51" s="26">
        <v>309010.5</v>
      </c>
      <c r="G51" s="26">
        <v>343640.3</v>
      </c>
      <c r="H51" s="33">
        <f>+G51/$E$12</f>
        <v>0.76691968775121155</v>
      </c>
      <c r="I51" s="15">
        <f>F51/C51</f>
        <v>0.8408943219519841</v>
      </c>
      <c r="J51" s="15">
        <f>G51/D51</f>
        <v>0.87581011217771043</v>
      </c>
    </row>
    <row r="52" spans="2:10" x14ac:dyDescent="0.25">
      <c r="B52" s="1" t="s">
        <v>57</v>
      </c>
      <c r="C52" s="26">
        <v>110864.68</v>
      </c>
      <c r="D52" s="26">
        <v>178658.4</v>
      </c>
      <c r="F52" s="26">
        <v>69089.25</v>
      </c>
      <c r="G52" s="26">
        <v>137096.79999999999</v>
      </c>
      <c r="H52" s="33">
        <f t="shared" ref="H52:H53" si="14">+G52/$E$12</f>
        <v>0.30596596222180661</v>
      </c>
      <c r="I52" s="15">
        <f t="shared" ref="I52:I53" si="15">F52/C52</f>
        <v>0.62318540043591886</v>
      </c>
      <c r="J52" s="15">
        <f t="shared" ref="J52:J53" si="16">G52/D52</f>
        <v>0.76736834092323669</v>
      </c>
    </row>
    <row r="53" spans="2:10" x14ac:dyDescent="0.25">
      <c r="B53" s="1" t="s">
        <v>58</v>
      </c>
      <c r="C53" s="26">
        <v>416312.33</v>
      </c>
      <c r="D53" s="26">
        <v>429089</v>
      </c>
      <c r="F53" s="26">
        <v>355316.5</v>
      </c>
      <c r="G53" s="26">
        <v>379079.4</v>
      </c>
      <c r="H53" s="33">
        <f t="shared" si="14"/>
        <v>0.84601094540109711</v>
      </c>
      <c r="I53" s="15">
        <f t="shared" si="15"/>
        <v>0.85348541082124563</v>
      </c>
      <c r="J53" s="15">
        <f t="shared" si="16"/>
        <v>0.88345168484859793</v>
      </c>
    </row>
    <row r="54" spans="2:10" x14ac:dyDescent="0.25">
      <c r="G54" s="33">
        <f>+G51/F51-1</f>
        <v>0.11206674206863521</v>
      </c>
    </row>
    <row r="55" spans="2:10" x14ac:dyDescent="0.25">
      <c r="G55" s="33">
        <f>+G52/F52-1</f>
        <v>0.98434343982602202</v>
      </c>
    </row>
    <row r="56" spans="2:10" x14ac:dyDescent="0.25">
      <c r="G56" s="33">
        <f>+G53/F53-1</f>
        <v>6.6878121336892749E-2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{B6ED0828-03EC-43F7-99A8-C3FAB4B2EB3B}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ED0828-03EC-43F7-99A8-C3FAB4B2EB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2DAE-AB22-45C0-A1E7-B0D8F05B37B3}">
  <dimension ref="B1:X56"/>
  <sheetViews>
    <sheetView showGridLines="0" zoomScaleNormal="100" workbookViewId="0">
      <pane ySplit="1" topLeftCell="A2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628108</v>
      </c>
      <c r="D8" s="26">
        <v>645899</v>
      </c>
      <c r="E8" s="26">
        <v>654781</v>
      </c>
      <c r="G8" s="15">
        <f>+E8/D8-1</f>
        <v>1.3751375989125236E-2</v>
      </c>
      <c r="H8" s="15">
        <f>+E8/C8-1</f>
        <v>4.2465626930400457E-2</v>
      </c>
    </row>
    <row r="9" spans="2:24" x14ac:dyDescent="0.25">
      <c r="B9" s="14" t="s">
        <v>30</v>
      </c>
      <c r="C9" s="26">
        <v>451903.26</v>
      </c>
      <c r="D9" s="26">
        <v>442956.2</v>
      </c>
      <c r="E9" s="26">
        <v>478684.9</v>
      </c>
      <c r="G9" s="15">
        <f t="shared" ref="G9:G12" si="0">+E9/D9-1</f>
        <v>8.0659667931050505E-2</v>
      </c>
      <c r="H9" s="15">
        <f t="shared" ref="H9:H12" si="1">+E9/C9-1</f>
        <v>5.926410001999094E-2</v>
      </c>
    </row>
    <row r="10" spans="2:24" x14ac:dyDescent="0.25">
      <c r="B10" s="14" t="s">
        <v>17</v>
      </c>
      <c r="C10" s="26">
        <v>441246.2</v>
      </c>
      <c r="D10" s="26">
        <v>430690.8</v>
      </c>
      <c r="E10" s="26">
        <v>462886.76</v>
      </c>
      <c r="G10" s="15">
        <f t="shared" si="0"/>
        <v>7.4754232038390489E-2</v>
      </c>
      <c r="H10" s="15">
        <f t="shared" si="1"/>
        <v>4.9044184403174373E-2</v>
      </c>
    </row>
    <row r="11" spans="2:24" x14ac:dyDescent="0.25">
      <c r="B11" s="14" t="s">
        <v>31</v>
      </c>
      <c r="C11" s="26">
        <v>10657.059999999998</v>
      </c>
      <c r="D11" s="26">
        <v>12265.400000000023</v>
      </c>
      <c r="E11" s="26">
        <v>15798.140000000014</v>
      </c>
      <c r="G11" s="15">
        <f t="shared" si="0"/>
        <v>0.28802485039215875</v>
      </c>
      <c r="H11" s="15">
        <f t="shared" si="1"/>
        <v>0.48241072115574246</v>
      </c>
    </row>
    <row r="12" spans="2:24" x14ac:dyDescent="0.25">
      <c r="B12" s="14" t="s">
        <v>32</v>
      </c>
      <c r="C12" s="32">
        <v>270711.8</v>
      </c>
      <c r="D12" s="32">
        <v>297504.40000000002</v>
      </c>
      <c r="E12" s="32">
        <v>318102.2</v>
      </c>
      <c r="F12" s="31">
        <f>+E12-C12</f>
        <v>47390.400000000023</v>
      </c>
      <c r="G12" s="15">
        <f t="shared" si="0"/>
        <v>6.923527853705691E-2</v>
      </c>
      <c r="H12" s="15">
        <f t="shared" si="1"/>
        <v>0.17505849394078887</v>
      </c>
    </row>
    <row r="14" spans="2:24" x14ac:dyDescent="0.25">
      <c r="B14" s="14" t="s">
        <v>33</v>
      </c>
      <c r="C14" s="15">
        <f>+C11/C10</f>
        <v>2.4152185333267455E-2</v>
      </c>
      <c r="D14" s="15">
        <f t="shared" ref="D14:E14" si="2">+D11/D10</f>
        <v>2.8478435109363896E-2</v>
      </c>
      <c r="E14" s="15">
        <f t="shared" si="2"/>
        <v>3.4129600077565436E-2</v>
      </c>
      <c r="G14" s="15">
        <f t="shared" ref="G14:G15" si="3">+E14/D14-1</f>
        <v>0.19843663974160575</v>
      </c>
      <c r="H14" s="15">
        <f t="shared" ref="H14:H15" si="4">+E14/C14-1</f>
        <v>0.41310608570707652</v>
      </c>
    </row>
    <row r="15" spans="2:24" x14ac:dyDescent="0.25">
      <c r="B15" s="14" t="s">
        <v>34</v>
      </c>
      <c r="C15" s="15">
        <f>+C12/C10</f>
        <v>0.61351644501414404</v>
      </c>
      <c r="D15" s="15">
        <f t="shared" ref="D15:E15" si="5">+D12/D10</f>
        <v>0.69076098212453119</v>
      </c>
      <c r="E15" s="15">
        <f t="shared" si="5"/>
        <v>0.68721386630285131</v>
      </c>
      <c r="G15" s="15">
        <f t="shared" si="3"/>
        <v>-5.1350842237357641E-3</v>
      </c>
      <c r="H15" s="15">
        <f t="shared" si="4"/>
        <v>0.12012297614452416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1641.9849999999999</v>
      </c>
      <c r="D18" s="26">
        <v>1663.0419999999999</v>
      </c>
      <c r="E18" s="26">
        <v>1820.5820000000001</v>
      </c>
      <c r="G18" s="15">
        <f>+E18/D18-1</f>
        <v>9.4730018844984221E-2</v>
      </c>
      <c r="H18" s="15">
        <f>+E18/C18-1</f>
        <v>0.10876895952155485</v>
      </c>
    </row>
    <row r="19" spans="2:24" x14ac:dyDescent="0.25">
      <c r="B19" s="19" t="s">
        <v>36</v>
      </c>
      <c r="C19" s="26">
        <v>2014.1379999999999</v>
      </c>
      <c r="D19" s="26">
        <v>2165.6</v>
      </c>
      <c r="E19" s="26">
        <v>2412.2330000000002</v>
      </c>
      <c r="G19" s="15">
        <f t="shared" ref="G19:G20" si="6">+E19/D19-1</f>
        <v>0.11388668267454749</v>
      </c>
      <c r="H19" s="15">
        <f t="shared" ref="H19:H20" si="7">+E19/C19-1</f>
        <v>0.19765030995890065</v>
      </c>
    </row>
    <row r="20" spans="2:24" x14ac:dyDescent="0.25">
      <c r="B20" s="19" t="s">
        <v>37</v>
      </c>
      <c r="C20" s="26">
        <v>1332.329</v>
      </c>
      <c r="D20" s="26">
        <v>1370.63</v>
      </c>
      <c r="E20" s="26">
        <v>1477.4549999999999</v>
      </c>
      <c r="F20" s="31">
        <f>+E20-E19</f>
        <v>-934.77800000000025</v>
      </c>
      <c r="G20" s="15">
        <f t="shared" si="6"/>
        <v>7.7938612171045252E-2</v>
      </c>
      <c r="H20" s="15">
        <f t="shared" si="7"/>
        <v>0.10892654892297626</v>
      </c>
    </row>
    <row r="21" spans="2:24" x14ac:dyDescent="0.25">
      <c r="E21" s="1">
        <f>+E20/C20-1</f>
        <v>0.10892654892297626</v>
      </c>
    </row>
    <row r="22" spans="2:24" x14ac:dyDescent="0.25">
      <c r="E22" s="31">
        <f>+E20-C20</f>
        <v>145.12599999999998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249311.59</v>
      </c>
      <c r="D29" s="26">
        <v>263600.2</v>
      </c>
      <c r="F29" s="26">
        <v>146001.4</v>
      </c>
      <c r="G29" s="26">
        <v>173341.3</v>
      </c>
      <c r="H29" s="33">
        <f>+G29/$E$12</f>
        <v>0.54492329823559849</v>
      </c>
      <c r="I29" s="15">
        <f>F29/C29</f>
        <v>0.58561818164971791</v>
      </c>
      <c r="J29" s="15">
        <f>G29/D29</f>
        <v>0.65759168619750663</v>
      </c>
    </row>
    <row r="30" spans="2:24" x14ac:dyDescent="0.25">
      <c r="B30" s="1" t="s">
        <v>44</v>
      </c>
      <c r="C30" s="26">
        <v>191934.6</v>
      </c>
      <c r="D30" s="26">
        <v>199286.6</v>
      </c>
      <c r="F30" s="26">
        <v>124710.47</v>
      </c>
      <c r="G30" s="26">
        <v>144760.9</v>
      </c>
      <c r="H30" s="33">
        <f>+G30/$E$12</f>
        <v>0.45507670176440146</v>
      </c>
      <c r="I30" s="15">
        <f>F30/C30</f>
        <v>0.64975502072059965</v>
      </c>
      <c r="J30" s="15">
        <f>G30/D30</f>
        <v>0.72639555293732738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411343</v>
      </c>
      <c r="D33" s="26">
        <v>435789.1</v>
      </c>
      <c r="F33" s="26">
        <v>249412</v>
      </c>
      <c r="G33" s="26">
        <v>296196.59999999998</v>
      </c>
      <c r="H33" s="33">
        <f>+G33/$E$12</f>
        <v>0.93113659698046713</v>
      </c>
      <c r="I33" s="15">
        <f>F33/C33</f>
        <v>0.60633583165387528</v>
      </c>
      <c r="J33" s="15">
        <f>G33/D33</f>
        <v>0.67967877122213471</v>
      </c>
    </row>
    <row r="34" spans="2:11" x14ac:dyDescent="0.25">
      <c r="B34" s="1" t="s">
        <v>47</v>
      </c>
      <c r="C34" s="26">
        <v>29903.18</v>
      </c>
      <c r="D34" s="26">
        <v>27097.67</v>
      </c>
      <c r="F34" s="26">
        <v>21299.87</v>
      </c>
      <c r="G34" s="26">
        <v>21905.64</v>
      </c>
      <c r="H34" s="33">
        <f>+G34/$E$12</f>
        <v>6.8863528765283608E-2</v>
      </c>
      <c r="I34" s="15">
        <f>F34/C34</f>
        <v>0.71229447837989135</v>
      </c>
      <c r="J34" s="15">
        <f>G34/D34</f>
        <v>0.80839570339442468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49</v>
      </c>
      <c r="C37" s="43">
        <v>100734.3</v>
      </c>
      <c r="D37" s="44">
        <v>104362.8</v>
      </c>
      <c r="F37" s="43">
        <v>70499.47</v>
      </c>
      <c r="G37" s="44">
        <v>83647.039999999994</v>
      </c>
      <c r="H37" s="33">
        <f>+G37/$E$12</f>
        <v>0.26295649637129198</v>
      </c>
      <c r="I37" s="15">
        <f>F37/C37</f>
        <v>0.69985565988943188</v>
      </c>
      <c r="J37" s="15">
        <f>G37/D37</f>
        <v>0.80150245106493878</v>
      </c>
      <c r="K37" s="1" t="str">
        <f>+B37</f>
        <v>Comercio</v>
      </c>
    </row>
    <row r="38" spans="2:11" x14ac:dyDescent="0.2">
      <c r="B38" s="35" t="s">
        <v>80</v>
      </c>
      <c r="C38" s="45">
        <v>75891.789999999994</v>
      </c>
      <c r="D38" s="46">
        <v>102393.38</v>
      </c>
      <c r="F38" s="45">
        <v>44890.28</v>
      </c>
      <c r="G38" s="46">
        <v>60341.599999999999</v>
      </c>
      <c r="H38" s="33">
        <f t="shared" ref="H38:H43" si="8">+G38/$E$12</f>
        <v>0.18969249505347652</v>
      </c>
      <c r="I38" s="15">
        <f t="shared" ref="I38:I43" si="9">F38/C38</f>
        <v>0.59150377135655918</v>
      </c>
      <c r="J38" s="15">
        <f t="shared" ref="J38:J43" si="10">G38/D38</f>
        <v>0.58931153556997529</v>
      </c>
      <c r="K38" s="1" t="str">
        <f t="shared" ref="K38:K43" si="11">+B38</f>
        <v>Agr/Pes/M</v>
      </c>
    </row>
    <row r="39" spans="2:11" x14ac:dyDescent="0.2">
      <c r="B39" s="35" t="s">
        <v>83</v>
      </c>
      <c r="C39" s="45">
        <v>42237.84</v>
      </c>
      <c r="D39" s="46">
        <v>44609.61</v>
      </c>
      <c r="F39" s="45">
        <v>37104.910000000003</v>
      </c>
      <c r="G39" s="46">
        <v>40635.47</v>
      </c>
      <c r="H39" s="33">
        <f t="shared" si="8"/>
        <v>0.1277434422019087</v>
      </c>
      <c r="I39" s="15">
        <f t="shared" si="9"/>
        <v>0.87847555651520071</v>
      </c>
      <c r="J39" s="15">
        <f t="shared" si="10"/>
        <v>0.91091291764263349</v>
      </c>
      <c r="K39" s="1" t="str">
        <f t="shared" si="11"/>
        <v>Trans y C</v>
      </c>
    </row>
    <row r="40" spans="2:11" x14ac:dyDescent="0.2">
      <c r="B40" s="35" t="s">
        <v>81</v>
      </c>
      <c r="C40" s="45">
        <v>30564.16</v>
      </c>
      <c r="D40" s="46">
        <v>41737.279999999999</v>
      </c>
      <c r="F40" s="45">
        <v>25410.906999999999</v>
      </c>
      <c r="G40" s="46">
        <v>34910.120000000003</v>
      </c>
      <c r="H40" s="33">
        <f t="shared" si="8"/>
        <v>0.10974498132989964</v>
      </c>
      <c r="I40" s="15">
        <f t="shared" si="9"/>
        <v>0.83139556264592251</v>
      </c>
      <c r="J40" s="15">
        <f t="shared" si="10"/>
        <v>0.83642537319154486</v>
      </c>
      <c r="K40" s="1" t="str">
        <f t="shared" si="11"/>
        <v>Const</v>
      </c>
    </row>
    <row r="41" spans="2:11" x14ac:dyDescent="0.2">
      <c r="B41" s="35" t="s">
        <v>84</v>
      </c>
      <c r="C41" s="45">
        <v>54244.94</v>
      </c>
      <c r="D41" s="46">
        <v>41288.17</v>
      </c>
      <c r="F41" s="45">
        <v>21200.29</v>
      </c>
      <c r="G41" s="46">
        <v>16480.349999999999</v>
      </c>
      <c r="H41" s="33">
        <f t="shared" si="8"/>
        <v>5.1808349643605096E-2</v>
      </c>
      <c r="I41" s="15">
        <f t="shared" si="9"/>
        <v>0.39082520876601579</v>
      </c>
      <c r="J41" s="15">
        <f t="shared" si="10"/>
        <v>0.39915428559802962</v>
      </c>
      <c r="K41" s="1" t="str">
        <f t="shared" si="11"/>
        <v>Manuf</v>
      </c>
    </row>
    <row r="42" spans="2:11" x14ac:dyDescent="0.2">
      <c r="B42" s="35" t="s">
        <v>82</v>
      </c>
      <c r="C42" s="45">
        <v>42220.01</v>
      </c>
      <c r="D42" s="46">
        <v>36438.980000000003</v>
      </c>
      <c r="F42" s="45">
        <v>33562.239999999998</v>
      </c>
      <c r="G42" s="46">
        <v>32869.86</v>
      </c>
      <c r="H42" s="33">
        <f t="shared" si="8"/>
        <v>0.10333113068693017</v>
      </c>
      <c r="I42" s="15">
        <f t="shared" si="9"/>
        <v>0.794936808399619</v>
      </c>
      <c r="J42" s="15">
        <f t="shared" si="10"/>
        <v>0.90205214306218229</v>
      </c>
      <c r="K42" s="1" t="str">
        <f t="shared" si="11"/>
        <v>Hotel y R</v>
      </c>
    </row>
    <row r="43" spans="2:11" x14ac:dyDescent="0.2">
      <c r="B43" s="35" t="s">
        <v>50</v>
      </c>
      <c r="C43" s="45">
        <v>95353.22</v>
      </c>
      <c r="D43" s="46">
        <v>92056.59</v>
      </c>
      <c r="F43" s="45">
        <v>38043.730000000003</v>
      </c>
      <c r="G43" s="46">
        <v>49217.786999999997</v>
      </c>
      <c r="H43" s="33">
        <f t="shared" si="8"/>
        <v>0.15472318959126971</v>
      </c>
      <c r="I43" s="15">
        <f t="shared" si="9"/>
        <v>0.39897687776039448</v>
      </c>
      <c r="J43" s="15">
        <f t="shared" si="10"/>
        <v>0.53464707958441648</v>
      </c>
      <c r="K43" s="1" t="str">
        <f t="shared" si="11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434151.8</v>
      </c>
      <c r="D46" s="26">
        <v>451075.3</v>
      </c>
      <c r="F46" s="26">
        <v>265649.2</v>
      </c>
      <c r="G46" s="26">
        <v>308295.90000000002</v>
      </c>
      <c r="H46" s="33">
        <f>+G46/$E$12</f>
        <v>0.96917248607522999</v>
      </c>
      <c r="I46" s="15">
        <f t="shared" ref="I46:J48" si="12">F46/C46</f>
        <v>0.61188091354222196</v>
      </c>
      <c r="J46" s="15">
        <f t="shared" si="12"/>
        <v>0.68346881330012976</v>
      </c>
    </row>
    <row r="47" spans="2:11" x14ac:dyDescent="0.25">
      <c r="B47" s="1" t="s">
        <v>53</v>
      </c>
      <c r="C47" s="26">
        <v>7094.424</v>
      </c>
      <c r="D47" s="26">
        <v>11811.45</v>
      </c>
      <c r="F47" s="26">
        <v>5062.6570000000002</v>
      </c>
      <c r="G47" s="26">
        <v>9806.2934000000005</v>
      </c>
      <c r="H47" s="33">
        <f t="shared" ref="H47:H48" si="13">+G47/$E$12</f>
        <v>3.0827493176721194E-2</v>
      </c>
      <c r="I47" s="15">
        <f t="shared" si="12"/>
        <v>0.71361071737465931</v>
      </c>
      <c r="J47" s="15">
        <f t="shared" si="12"/>
        <v>0.83023620300640477</v>
      </c>
    </row>
    <row r="48" spans="2:11" x14ac:dyDescent="0.25">
      <c r="B48" s="1" t="s">
        <v>54</v>
      </c>
      <c r="C48" s="26">
        <v>0</v>
      </c>
      <c r="D48" s="26">
        <v>0</v>
      </c>
      <c r="F48" s="26">
        <v>0</v>
      </c>
      <c r="G48" s="26">
        <v>0</v>
      </c>
      <c r="H48" s="33">
        <f t="shared" si="13"/>
        <v>0</v>
      </c>
      <c r="I48" s="15" t="e">
        <f t="shared" si="12"/>
        <v>#DIV/0!</v>
      </c>
      <c r="J48" s="15" t="e">
        <f t="shared" si="12"/>
        <v>#DIV/0!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413060.6</v>
      </c>
      <c r="D51" s="26">
        <v>417473.6</v>
      </c>
      <c r="F51" s="26">
        <v>249163.5</v>
      </c>
      <c r="G51" s="26">
        <v>282991.09999999998</v>
      </c>
      <c r="H51" s="33">
        <f>+G51/$E$12</f>
        <v>0.88962320914473392</v>
      </c>
      <c r="I51" s="15">
        <f>F51/C51</f>
        <v>0.60321294260454761</v>
      </c>
      <c r="J51" s="15">
        <f>G51/D51</f>
        <v>0.67786585786502429</v>
      </c>
    </row>
    <row r="52" spans="2:10" x14ac:dyDescent="0.25">
      <c r="B52" s="1" t="s">
        <v>57</v>
      </c>
      <c r="C52" s="26">
        <v>236674.2</v>
      </c>
      <c r="D52" s="26">
        <v>330990</v>
      </c>
      <c r="F52" s="26">
        <v>123483.3</v>
      </c>
      <c r="G52" s="26">
        <v>210470.8</v>
      </c>
      <c r="H52" s="33">
        <f t="shared" ref="H52:H53" si="14">+G52/$E$12</f>
        <v>0.66164521968097034</v>
      </c>
      <c r="I52" s="15">
        <f t="shared" ref="I52:I53" si="15">F52/C52</f>
        <v>0.52174381491518718</v>
      </c>
      <c r="J52" s="15">
        <f t="shared" ref="J52:J53" si="16">G52/D52</f>
        <v>0.63588265506510766</v>
      </c>
    </row>
    <row r="53" spans="2:10" x14ac:dyDescent="0.25">
      <c r="B53" s="1" t="s">
        <v>58</v>
      </c>
      <c r="C53" s="26">
        <v>435259.8</v>
      </c>
      <c r="D53" s="26">
        <v>447745.28000000003</v>
      </c>
      <c r="F53" s="26">
        <v>265619.8</v>
      </c>
      <c r="G53" s="26">
        <v>308707.20000000001</v>
      </c>
      <c r="H53" s="33">
        <f t="shared" si="14"/>
        <v>0.97046546675879641</v>
      </c>
      <c r="I53" s="15">
        <f t="shared" si="15"/>
        <v>0.61025575989328673</v>
      </c>
      <c r="J53" s="15">
        <f t="shared" si="16"/>
        <v>0.68947058470387446</v>
      </c>
    </row>
    <row r="54" spans="2:10" x14ac:dyDescent="0.25">
      <c r="G54" s="33">
        <f>+G51/F51-1</f>
        <v>0.13576466858107228</v>
      </c>
    </row>
    <row r="55" spans="2:10" x14ac:dyDescent="0.25">
      <c r="G55" s="33">
        <f>+G52/F52-1</f>
        <v>0.70444748399176227</v>
      </c>
    </row>
    <row r="56" spans="2:10" x14ac:dyDescent="0.25">
      <c r="G56" s="33">
        <f>+G53/F53-1</f>
        <v>0.16221456382393185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{13057379-846D-4267-BD14-DAE2F109B9CE}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057379-846D-4267-BD14-DAE2F109B9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B580-8D53-4393-8AC8-6D52E9CB6F06}">
  <dimension ref="B1:X56"/>
  <sheetViews>
    <sheetView showGridLines="0" zoomScaleNormal="100" workbookViewId="0">
      <pane ySplit="1" topLeftCell="A2" activePane="bottomLeft" state="frozen"/>
      <selection activeCell="M6" sqref="M6:S26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2" t="s">
        <v>65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4" ht="18" x14ac:dyDescent="0.2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4" spans="2:24" ht="16.5" x14ac:dyDescent="0.25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4" t="s">
        <v>28</v>
      </c>
      <c r="D6" s="64"/>
      <c r="E6" s="64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85</v>
      </c>
      <c r="H7" s="17" t="s">
        <v>86</v>
      </c>
    </row>
    <row r="8" spans="2:24" x14ac:dyDescent="0.25">
      <c r="B8" s="14" t="s">
        <v>29</v>
      </c>
      <c r="C8" s="26">
        <v>999067</v>
      </c>
      <c r="D8" s="26">
        <v>1020345</v>
      </c>
      <c r="E8" s="26">
        <v>1030970</v>
      </c>
      <c r="G8" s="15">
        <f>+E8/D8-1</f>
        <v>1.0413144573649058E-2</v>
      </c>
      <c r="H8" s="15">
        <f>+E8/C8-1</f>
        <v>3.193279329614529E-2</v>
      </c>
    </row>
    <row r="9" spans="2:24" x14ac:dyDescent="0.25">
      <c r="B9" s="14" t="s">
        <v>30</v>
      </c>
      <c r="C9" s="26">
        <v>765806.3</v>
      </c>
      <c r="D9" s="26">
        <v>773885.5</v>
      </c>
      <c r="E9" s="26">
        <v>797797.5</v>
      </c>
      <c r="G9" s="15">
        <f t="shared" ref="G9:G12" si="0">+E9/D9-1</f>
        <v>3.0898627768578102E-2</v>
      </c>
      <c r="H9" s="15">
        <f t="shared" ref="H9:H12" si="1">+E9/C9-1</f>
        <v>4.1774532280551835E-2</v>
      </c>
    </row>
    <row r="10" spans="2:24" x14ac:dyDescent="0.25">
      <c r="B10" s="14" t="s">
        <v>17</v>
      </c>
      <c r="C10" s="26">
        <v>751791.1</v>
      </c>
      <c r="D10" s="26">
        <v>746770.4</v>
      </c>
      <c r="E10" s="26">
        <v>773389.3</v>
      </c>
      <c r="G10" s="15">
        <f t="shared" si="0"/>
        <v>3.5645360341009846E-2</v>
      </c>
      <c r="H10" s="15">
        <f t="shared" si="1"/>
        <v>2.8728991338152321E-2</v>
      </c>
    </row>
    <row r="11" spans="2:24" x14ac:dyDescent="0.25">
      <c r="B11" s="14" t="s">
        <v>31</v>
      </c>
      <c r="C11" s="26">
        <v>14015.20000000007</v>
      </c>
      <c r="D11" s="26">
        <v>27115.099999999977</v>
      </c>
      <c r="E11" s="26">
        <v>24408.199999999953</v>
      </c>
      <c r="G11" s="15">
        <f t="shared" si="0"/>
        <v>-9.9829984031039043E-2</v>
      </c>
      <c r="H11" s="15">
        <f t="shared" si="1"/>
        <v>0.74155202922540031</v>
      </c>
    </row>
    <row r="12" spans="2:24" x14ac:dyDescent="0.25">
      <c r="B12" s="14" t="s">
        <v>32</v>
      </c>
      <c r="C12" s="32">
        <v>604992.18000000005</v>
      </c>
      <c r="D12" s="32">
        <v>636957.5</v>
      </c>
      <c r="E12" s="32">
        <v>642271.30000000005</v>
      </c>
      <c r="F12" s="31">
        <f>+E12-C12</f>
        <v>37279.119999999995</v>
      </c>
      <c r="G12" s="15">
        <f t="shared" si="0"/>
        <v>8.3424718289681898E-3</v>
      </c>
      <c r="H12" s="15">
        <f t="shared" si="1"/>
        <v>6.1619176631340977E-2</v>
      </c>
    </row>
    <row r="14" spans="2:24" x14ac:dyDescent="0.25">
      <c r="B14" s="14" t="s">
        <v>33</v>
      </c>
      <c r="C14" s="15">
        <f>+C11/C10</f>
        <v>1.86424127659932E-2</v>
      </c>
      <c r="D14" s="15">
        <f t="shared" ref="D14:E14" si="2">+D11/D10</f>
        <v>3.6309821599784853E-2</v>
      </c>
      <c r="E14" s="15">
        <f t="shared" si="2"/>
        <v>3.1560043564088557E-2</v>
      </c>
      <c r="G14" s="15">
        <f t="shared" ref="G14:G15" si="3">+E14/D14-1</f>
        <v>-0.1308124861655735</v>
      </c>
      <c r="H14" s="15">
        <f t="shared" ref="H14:H15" si="4">+E14/C14-1</f>
        <v>0.69291625286074665</v>
      </c>
    </row>
    <row r="15" spans="2:24" x14ac:dyDescent="0.25">
      <c r="B15" s="14" t="s">
        <v>34</v>
      </c>
      <c r="C15" s="15">
        <f>+C12/C10</f>
        <v>0.80473442689066166</v>
      </c>
      <c r="D15" s="15">
        <f t="shared" ref="D15:E15" si="5">+D12/D10</f>
        <v>0.85294958129031362</v>
      </c>
      <c r="E15" s="15">
        <f t="shared" si="5"/>
        <v>0.83046313156905582</v>
      </c>
      <c r="G15" s="15">
        <f t="shared" si="3"/>
        <v>-2.636316403044725E-2</v>
      </c>
      <c r="H15" s="15">
        <f t="shared" si="4"/>
        <v>3.1971671421844094E-2</v>
      </c>
    </row>
    <row r="16" spans="2:24" x14ac:dyDescent="0.25">
      <c r="C16" s="20"/>
      <c r="D16" s="20"/>
      <c r="E16" s="20"/>
    </row>
    <row r="17" spans="2:24" x14ac:dyDescent="0.25">
      <c r="G17" s="17" t="s">
        <v>85</v>
      </c>
      <c r="H17" s="17" t="s">
        <v>86</v>
      </c>
    </row>
    <row r="18" spans="2:24" x14ac:dyDescent="0.25">
      <c r="B18" s="14" t="s">
        <v>35</v>
      </c>
      <c r="C18" s="26">
        <v>1539.2059999999999</v>
      </c>
      <c r="D18" s="26">
        <v>1439.2550000000001</v>
      </c>
      <c r="E18" s="26">
        <v>1649.0920000000001</v>
      </c>
      <c r="G18" s="15">
        <f>+E18/D18-1</f>
        <v>0.14579556784586467</v>
      </c>
      <c r="H18" s="15">
        <f>+E18/C18-1</f>
        <v>7.1391353723933015E-2</v>
      </c>
    </row>
    <row r="19" spans="2:24" x14ac:dyDescent="0.25">
      <c r="B19" s="19" t="s">
        <v>36</v>
      </c>
      <c r="C19" s="26">
        <v>2456.0839999999998</v>
      </c>
      <c r="D19" s="26">
        <v>2490.982</v>
      </c>
      <c r="E19" s="26">
        <v>2713.6460000000002</v>
      </c>
      <c r="G19" s="15">
        <f t="shared" ref="G19:G20" si="6">+E19/D19-1</f>
        <v>8.938804053983529E-2</v>
      </c>
      <c r="H19" s="15">
        <f t="shared" ref="H19:H20" si="7">+E19/C19-1</f>
        <v>0.10486693451852647</v>
      </c>
    </row>
    <row r="20" spans="2:24" x14ac:dyDescent="0.25">
      <c r="B20" s="19" t="s">
        <v>37</v>
      </c>
      <c r="C20" s="26">
        <v>1134.826</v>
      </c>
      <c r="D20" s="26">
        <v>1115.23</v>
      </c>
      <c r="E20" s="26">
        <v>1313.049</v>
      </c>
      <c r="F20" s="31">
        <f>+E20-E19</f>
        <v>-1400.5970000000002</v>
      </c>
      <c r="G20" s="15">
        <f t="shared" si="6"/>
        <v>0.17737955399334671</v>
      </c>
      <c r="H20" s="15">
        <f t="shared" si="7"/>
        <v>0.15704874579891537</v>
      </c>
    </row>
    <row r="21" spans="2:24" x14ac:dyDescent="0.25">
      <c r="E21" s="1">
        <f>+E20/C20-1</f>
        <v>0.15704874579891537</v>
      </c>
    </row>
    <row r="22" spans="2:24" x14ac:dyDescent="0.25">
      <c r="E22" s="31">
        <f>+E20-C20</f>
        <v>178.22299999999996</v>
      </c>
    </row>
    <row r="23" spans="2:24" ht="16.5" x14ac:dyDescent="0.25">
      <c r="B23" s="18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3" t="s">
        <v>39</v>
      </c>
      <c r="D25" s="63"/>
      <c r="E25" s="13"/>
      <c r="F25" s="63" t="s">
        <v>40</v>
      </c>
      <c r="G25" s="63"/>
      <c r="H25" s="13"/>
      <c r="I25" s="63" t="s">
        <v>41</v>
      </c>
      <c r="J25" s="63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42</v>
      </c>
    </row>
    <row r="29" spans="2:24" x14ac:dyDescent="0.25">
      <c r="B29" s="1" t="s">
        <v>43</v>
      </c>
      <c r="C29" s="26">
        <v>413898</v>
      </c>
      <c r="D29" s="26">
        <v>428124</v>
      </c>
      <c r="F29" s="26">
        <v>318429.40000000002</v>
      </c>
      <c r="G29" s="26">
        <v>343919.1</v>
      </c>
      <c r="H29" s="33">
        <f>+G29/$E$12</f>
        <v>0.53547324938853713</v>
      </c>
      <c r="I29" s="15">
        <f>F29/C29</f>
        <v>0.76934268829518393</v>
      </c>
      <c r="J29" s="15">
        <f>G29/D29</f>
        <v>0.80331656249124084</v>
      </c>
    </row>
    <row r="30" spans="2:24" x14ac:dyDescent="0.25">
      <c r="B30" s="1" t="s">
        <v>44</v>
      </c>
      <c r="C30" s="26">
        <v>337893.2</v>
      </c>
      <c r="D30" s="26">
        <v>345265.3</v>
      </c>
      <c r="F30" s="26">
        <v>286562.8</v>
      </c>
      <c r="G30" s="26">
        <v>298352.2</v>
      </c>
      <c r="H30" s="33">
        <f>+G30/$E$12</f>
        <v>0.46452675061146276</v>
      </c>
      <c r="I30" s="15">
        <f>F30/C30</f>
        <v>0.84808691030183492</v>
      </c>
      <c r="J30" s="15">
        <f>G30/D30</f>
        <v>0.86412448630082439</v>
      </c>
    </row>
    <row r="31" spans="2:24" x14ac:dyDescent="0.25">
      <c r="H31" s="33"/>
    </row>
    <row r="32" spans="2:24" x14ac:dyDescent="0.25">
      <c r="B32" s="13" t="s">
        <v>45</v>
      </c>
      <c r="H32" s="33"/>
    </row>
    <row r="33" spans="2:11" x14ac:dyDescent="0.25">
      <c r="B33" s="1" t="s">
        <v>46</v>
      </c>
      <c r="C33" s="26">
        <v>509195.2</v>
      </c>
      <c r="D33" s="26">
        <v>527491.4</v>
      </c>
      <c r="F33" s="26">
        <v>376906.5</v>
      </c>
      <c r="G33" s="26">
        <v>407744.9</v>
      </c>
      <c r="H33" s="33">
        <f>+G33/$E$12</f>
        <v>0.63484838883506078</v>
      </c>
      <c r="I33" s="15">
        <f>F33/C33</f>
        <v>0.7402004182286086</v>
      </c>
      <c r="J33" s="15">
        <f>G33/D33</f>
        <v>0.77298871602456454</v>
      </c>
    </row>
    <row r="34" spans="2:11" x14ac:dyDescent="0.25">
      <c r="B34" s="1" t="s">
        <v>47</v>
      </c>
      <c r="C34" s="26">
        <v>242596</v>
      </c>
      <c r="D34" s="26">
        <v>245897.9</v>
      </c>
      <c r="F34" s="26">
        <v>228085.6</v>
      </c>
      <c r="G34" s="26">
        <v>234526.34</v>
      </c>
      <c r="H34" s="33">
        <f>+G34/$E$12</f>
        <v>0.36515151774647253</v>
      </c>
      <c r="I34" s="15">
        <f>F34/C34</f>
        <v>0.94018697752642255</v>
      </c>
      <c r="J34" s="15">
        <f>G34/D34</f>
        <v>0.95375495276698175</v>
      </c>
    </row>
    <row r="35" spans="2:11" x14ac:dyDescent="0.25">
      <c r="H35" s="33"/>
    </row>
    <row r="36" spans="2:11" x14ac:dyDescent="0.25">
      <c r="B36" s="13" t="s">
        <v>48</v>
      </c>
      <c r="H36" s="33"/>
    </row>
    <row r="37" spans="2:11" x14ac:dyDescent="0.2">
      <c r="B37" s="35" t="s">
        <v>80</v>
      </c>
      <c r="C37" s="43">
        <v>294140.79999999999</v>
      </c>
      <c r="D37" s="44">
        <v>311893.7</v>
      </c>
      <c r="F37" s="43">
        <v>284374.09999999998</v>
      </c>
      <c r="G37" s="44">
        <v>293746.7</v>
      </c>
      <c r="H37" s="33">
        <f>+G37/$E$12</f>
        <v>0.45735610481116001</v>
      </c>
      <c r="I37" s="15">
        <f>F37/C37</f>
        <v>0.96679583383196066</v>
      </c>
      <c r="J37" s="15">
        <f>G37/D37</f>
        <v>0.94181671511800336</v>
      </c>
      <c r="K37" s="1" t="str">
        <f>+B37</f>
        <v>Agr/Pes/M</v>
      </c>
    </row>
    <row r="38" spans="2:11" x14ac:dyDescent="0.2">
      <c r="B38" s="35" t="s">
        <v>49</v>
      </c>
      <c r="C38" s="45">
        <v>114985.5</v>
      </c>
      <c r="D38" s="46">
        <v>106598.9</v>
      </c>
      <c r="F38" s="45">
        <v>93061.79</v>
      </c>
      <c r="G38" s="46">
        <v>88976.13</v>
      </c>
      <c r="H38" s="33">
        <f t="shared" ref="H38:H43" si="8">+G38/$E$12</f>
        <v>0.13853356050628449</v>
      </c>
      <c r="I38" s="15">
        <f t="shared" ref="I38:J43" si="9">F38/C38</f>
        <v>0.80933500310908757</v>
      </c>
      <c r="J38" s="15">
        <f t="shared" si="9"/>
        <v>0.8346815023419567</v>
      </c>
      <c r="K38" s="1" t="str">
        <f t="shared" ref="K38:K43" si="10">+B38</f>
        <v>Comercio</v>
      </c>
    </row>
    <row r="39" spans="2:11" x14ac:dyDescent="0.2">
      <c r="B39" s="35" t="s">
        <v>81</v>
      </c>
      <c r="C39" s="45">
        <v>33868.230000000003</v>
      </c>
      <c r="D39" s="46">
        <v>60267.46</v>
      </c>
      <c r="F39" s="45">
        <v>30504.87</v>
      </c>
      <c r="G39" s="46">
        <v>54586.6</v>
      </c>
      <c r="H39" s="33">
        <f t="shared" si="8"/>
        <v>8.4989941166606686E-2</v>
      </c>
      <c r="I39" s="15">
        <f t="shared" si="9"/>
        <v>0.9006927731387202</v>
      </c>
      <c r="J39" s="15">
        <f t="shared" si="9"/>
        <v>0.90573918330057379</v>
      </c>
      <c r="K39" s="1" t="str">
        <f t="shared" si="10"/>
        <v>Const</v>
      </c>
    </row>
    <row r="40" spans="2:11" x14ac:dyDescent="0.2">
      <c r="B40" s="35" t="s">
        <v>83</v>
      </c>
      <c r="C40" s="45">
        <v>55194.84</v>
      </c>
      <c r="D40" s="46">
        <v>58636.17</v>
      </c>
      <c r="F40" s="45">
        <v>50085.85</v>
      </c>
      <c r="G40" s="46">
        <v>50875.839999999997</v>
      </c>
      <c r="H40" s="33">
        <f t="shared" si="8"/>
        <v>7.9212382680029447E-2</v>
      </c>
      <c r="I40" s="15">
        <f t="shared" si="9"/>
        <v>0.90743718072196611</v>
      </c>
      <c r="J40" s="15">
        <f t="shared" si="9"/>
        <v>0.86765284976832557</v>
      </c>
      <c r="K40" s="1" t="str">
        <f t="shared" si="10"/>
        <v>Trans y C</v>
      </c>
    </row>
    <row r="41" spans="2:11" x14ac:dyDescent="0.2">
      <c r="B41" s="35" t="s">
        <v>82</v>
      </c>
      <c r="C41" s="45">
        <v>55675.28</v>
      </c>
      <c r="D41" s="46">
        <v>56816.51</v>
      </c>
      <c r="F41" s="45">
        <v>48800.28</v>
      </c>
      <c r="G41" s="46">
        <v>50821.62</v>
      </c>
      <c r="H41" s="33">
        <f t="shared" si="8"/>
        <v>7.9127963525693887E-2</v>
      </c>
      <c r="I41" s="15">
        <f t="shared" si="9"/>
        <v>0.87651611271645158</v>
      </c>
      <c r="J41" s="15">
        <f t="shared" si="9"/>
        <v>0.89448683138052654</v>
      </c>
      <c r="K41" s="1" t="str">
        <f t="shared" si="10"/>
        <v>Hotel y R</v>
      </c>
    </row>
    <row r="42" spans="2:11" x14ac:dyDescent="0.2">
      <c r="B42" s="35" t="s">
        <v>84</v>
      </c>
      <c r="C42" s="45">
        <v>43670.01</v>
      </c>
      <c r="D42" s="46">
        <v>43119.6</v>
      </c>
      <c r="F42" s="45">
        <v>30302.23</v>
      </c>
      <c r="G42" s="46">
        <v>35795.194000000003</v>
      </c>
      <c r="H42" s="33">
        <f t="shared" si="8"/>
        <v>5.5732202264058818E-2</v>
      </c>
      <c r="I42" s="15">
        <f t="shared" si="9"/>
        <v>0.69389107078290113</v>
      </c>
      <c r="J42" s="15">
        <f t="shared" si="9"/>
        <v>0.83013743170159293</v>
      </c>
      <c r="K42" s="1" t="str">
        <f t="shared" si="10"/>
        <v>Manuf</v>
      </c>
    </row>
    <row r="43" spans="2:11" x14ac:dyDescent="0.2">
      <c r="B43" s="35" t="s">
        <v>50</v>
      </c>
      <c r="C43" s="45">
        <v>154256.5</v>
      </c>
      <c r="D43" s="46">
        <v>136056.93</v>
      </c>
      <c r="F43" s="45">
        <v>67863.009999999995</v>
      </c>
      <c r="G43" s="46">
        <v>67469.17</v>
      </c>
      <c r="H43" s="33">
        <f t="shared" si="8"/>
        <v>0.1050477734253422</v>
      </c>
      <c r="I43" s="15">
        <f t="shared" si="9"/>
        <v>0.43993614531640479</v>
      </c>
      <c r="J43" s="15">
        <f t="shared" si="9"/>
        <v>0.49588925753359275</v>
      </c>
      <c r="K43" s="1" t="str">
        <f t="shared" si="10"/>
        <v>Otros</v>
      </c>
    </row>
    <row r="44" spans="2:11" x14ac:dyDescent="0.25">
      <c r="H44" s="33"/>
    </row>
    <row r="45" spans="2:11" x14ac:dyDescent="0.25">
      <c r="B45" s="13" t="s">
        <v>51</v>
      </c>
      <c r="H45" s="33"/>
    </row>
    <row r="46" spans="2:11" x14ac:dyDescent="0.25">
      <c r="B46" s="1" t="s">
        <v>52</v>
      </c>
      <c r="C46" s="26">
        <v>623034.1</v>
      </c>
      <c r="D46" s="26">
        <v>632627.4</v>
      </c>
      <c r="F46" s="26">
        <v>478989.1</v>
      </c>
      <c r="G46" s="26">
        <v>507271.7</v>
      </c>
      <c r="H46" s="33">
        <f>+G46/$E$12</f>
        <v>0.78980907289489655</v>
      </c>
      <c r="I46" s="15">
        <f t="shared" ref="I46:J48" si="11">F46/C46</f>
        <v>0.76880077671511082</v>
      </c>
      <c r="J46" s="15">
        <f t="shared" si="11"/>
        <v>0.80184908209792993</v>
      </c>
    </row>
    <row r="47" spans="2:11" x14ac:dyDescent="0.25">
      <c r="B47" s="1" t="s">
        <v>53</v>
      </c>
      <c r="C47" s="26">
        <v>118784.7</v>
      </c>
      <c r="D47" s="26">
        <v>118579</v>
      </c>
      <c r="F47" s="26">
        <v>116030.7</v>
      </c>
      <c r="G47" s="26">
        <v>112816.6</v>
      </c>
      <c r="H47" s="33">
        <f t="shared" ref="H47:H48" si="12">+G47/$E$12</f>
        <v>0.17565256302126531</v>
      </c>
      <c r="I47" s="15">
        <f t="shared" si="11"/>
        <v>0.97681519589644117</v>
      </c>
      <c r="J47" s="15">
        <f t="shared" si="11"/>
        <v>0.95140454886615677</v>
      </c>
    </row>
    <row r="48" spans="2:11" x14ac:dyDescent="0.25">
      <c r="B48" s="1" t="s">
        <v>54</v>
      </c>
      <c r="C48" s="26">
        <v>9972.4130000000005</v>
      </c>
      <c r="D48" s="26">
        <v>22182.880000000001</v>
      </c>
      <c r="F48" s="26">
        <v>9972.4130000000005</v>
      </c>
      <c r="G48" s="26">
        <v>22182.880000000001</v>
      </c>
      <c r="H48" s="33">
        <f t="shared" si="12"/>
        <v>3.4538177246904854E-2</v>
      </c>
      <c r="I48" s="15">
        <f t="shared" si="11"/>
        <v>1</v>
      </c>
      <c r="J48" s="15">
        <f t="shared" si="11"/>
        <v>1</v>
      </c>
    </row>
    <row r="49" spans="2:10" x14ac:dyDescent="0.25">
      <c r="H49" s="33"/>
    </row>
    <row r="50" spans="2:10" x14ac:dyDescent="0.25">
      <c r="B50" s="13" t="s">
        <v>55</v>
      </c>
      <c r="F50" s="28"/>
      <c r="G50" s="28"/>
      <c r="H50" s="20"/>
    </row>
    <row r="51" spans="2:10" x14ac:dyDescent="0.25">
      <c r="B51" s="1" t="s">
        <v>56</v>
      </c>
      <c r="C51" s="26">
        <v>678662.5</v>
      </c>
      <c r="D51" s="26">
        <v>714940</v>
      </c>
      <c r="F51" s="26">
        <v>536524.51</v>
      </c>
      <c r="G51" s="26">
        <v>586077.19999999995</v>
      </c>
      <c r="H51" s="33">
        <f>+G51/$E$12</f>
        <v>0.91250722241520044</v>
      </c>
      <c r="I51" s="15">
        <f>F51/C51</f>
        <v>0.79056159725931519</v>
      </c>
      <c r="J51" s="15">
        <f>G51/D51</f>
        <v>0.81975718242090234</v>
      </c>
    </row>
    <row r="52" spans="2:10" x14ac:dyDescent="0.25">
      <c r="B52" s="1" t="s">
        <v>57</v>
      </c>
      <c r="C52" s="26">
        <v>226705.92000000001</v>
      </c>
      <c r="D52" s="26">
        <v>393734.1</v>
      </c>
      <c r="F52" s="26">
        <v>127223.1</v>
      </c>
      <c r="G52" s="26">
        <v>288002.90000000002</v>
      </c>
      <c r="H52" s="33">
        <f t="shared" ref="H52:H53" si="13">+G52/$E$12</f>
        <v>0.44841315500163248</v>
      </c>
      <c r="I52" s="15">
        <f t="shared" ref="I52:J53" si="14">F52/C52</f>
        <v>0.56118119897354246</v>
      </c>
      <c r="J52" s="15">
        <f t="shared" si="14"/>
        <v>0.73146547378040161</v>
      </c>
    </row>
    <row r="53" spans="2:10" x14ac:dyDescent="0.25">
      <c r="B53" s="1" t="s">
        <v>58</v>
      </c>
      <c r="C53" s="26">
        <v>696967.9</v>
      </c>
      <c r="D53" s="26">
        <v>713076.42</v>
      </c>
      <c r="F53" s="26">
        <v>550817.1</v>
      </c>
      <c r="G53" s="26">
        <v>581958.40000000002</v>
      </c>
      <c r="H53" s="33">
        <f t="shared" si="13"/>
        <v>0.90609435607662991</v>
      </c>
      <c r="I53" s="15">
        <f t="shared" si="14"/>
        <v>0.79030483326420053</v>
      </c>
      <c r="J53" s="15">
        <f t="shared" si="14"/>
        <v>0.81612346682281256</v>
      </c>
    </row>
    <row r="54" spans="2:10" x14ac:dyDescent="0.25">
      <c r="G54" s="33">
        <f>+G51/F51-1</f>
        <v>9.2358669690598028E-2</v>
      </c>
    </row>
    <row r="55" spans="2:10" x14ac:dyDescent="0.25">
      <c r="G55" s="33">
        <f>+G52/F52-1</f>
        <v>1.2637626343014752</v>
      </c>
    </row>
    <row r="56" spans="2:10" x14ac:dyDescent="0.25">
      <c r="G56" s="33">
        <f>+G53/F53-1</f>
        <v>5.6536552695985787E-2</v>
      </c>
    </row>
  </sheetData>
  <mergeCells count="6">
    <mergeCell ref="B1:W1"/>
    <mergeCell ref="B2:W2"/>
    <mergeCell ref="C6:E6"/>
    <mergeCell ref="C25:D25"/>
    <mergeCell ref="F25:G25"/>
    <mergeCell ref="I25:J25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{36C958AD-535D-40E9-9462-EFAE5743174F}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C958AD-535D-40E9-9462-EFAE5743174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Perucámaras</vt:lpstr>
      <vt:lpstr>CENTRO</vt:lpstr>
      <vt:lpstr>Áncash</vt:lpstr>
      <vt:lpstr>Apurimac</vt:lpstr>
      <vt:lpstr>Ayacucho</vt:lpstr>
      <vt:lpstr>Huancavelica</vt:lpstr>
      <vt:lpstr>Huanuco</vt:lpstr>
      <vt:lpstr>Ica</vt:lpstr>
      <vt:lpstr>Junin</vt:lpstr>
      <vt:lpstr>Pasco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Roy Condor Guerra</cp:lastModifiedBy>
  <cp:revision/>
  <dcterms:created xsi:type="dcterms:W3CDTF">2021-06-02T21:42:56Z</dcterms:created>
  <dcterms:modified xsi:type="dcterms:W3CDTF">2023-07-03T02:43:42Z</dcterms:modified>
  <cp:category/>
  <cp:contentStatus/>
</cp:coreProperties>
</file>